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red.rad-žen.orf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AA131" i="1" l="1"/>
  <c r="AA117" i="1"/>
  <c r="AA103" i="1"/>
  <c r="AA89" i="1"/>
  <c r="AA75" i="1"/>
  <c r="AA61" i="1"/>
  <c r="AA46" i="1"/>
  <c r="AA32" i="1"/>
  <c r="AA18" i="1"/>
  <c r="AA4" i="1"/>
  <c r="V131" i="1"/>
  <c r="V117" i="1"/>
  <c r="V103" i="1"/>
  <c r="V89" i="1"/>
  <c r="V75" i="1"/>
  <c r="V61" i="1"/>
  <c r="V46" i="1"/>
  <c r="V32" i="1"/>
  <c r="V18" i="1"/>
  <c r="V4" i="1"/>
  <c r="F14" i="1" l="1"/>
  <c r="V44" i="1" l="1"/>
  <c r="M14" i="1" l="1"/>
  <c r="J14" i="1"/>
  <c r="D14" i="1"/>
  <c r="O14" i="1" l="1"/>
  <c r="AA143" i="1" l="1"/>
  <c r="V143" i="1"/>
  <c r="AA58" i="1"/>
  <c r="X58" i="1"/>
  <c r="V58" i="1"/>
  <c r="S58" i="1"/>
  <c r="X143" i="1"/>
  <c r="S143" i="1"/>
  <c r="B14" i="1" l="1"/>
  <c r="L14" i="1" l="1"/>
  <c r="G14" i="1"/>
  <c r="N14" i="1" l="1"/>
  <c r="S30" i="1"/>
  <c r="AA129" i="1" l="1"/>
  <c r="X129" i="1"/>
  <c r="S129" i="1"/>
  <c r="AA115" i="1"/>
  <c r="X115" i="1"/>
  <c r="S115" i="1"/>
  <c r="AA101" i="1"/>
  <c r="X101" i="1"/>
  <c r="S101" i="1"/>
  <c r="AA87" i="1"/>
  <c r="X87" i="1"/>
  <c r="S87" i="1"/>
  <c r="AA73" i="1"/>
  <c r="X73" i="1"/>
  <c r="S73" i="1"/>
  <c r="V115" i="1" l="1"/>
  <c r="V87" i="1"/>
  <c r="V129" i="1"/>
  <c r="V101" i="1"/>
  <c r="V73" i="1"/>
  <c r="AA44" i="1"/>
  <c r="X44" i="1"/>
  <c r="S44" i="1"/>
  <c r="AA30" i="1"/>
  <c r="X30" i="1"/>
  <c r="V30" i="1"/>
  <c r="AA16" i="1"/>
  <c r="X16" i="1"/>
  <c r="S16" i="1"/>
  <c r="S146" i="1" s="1"/>
  <c r="X146" i="1" l="1"/>
  <c r="AA146" i="1"/>
  <c r="V16" i="1"/>
  <c r="V146" i="1" s="1"/>
</calcChain>
</file>

<file path=xl/sharedStrings.xml><?xml version="1.0" encoding="utf-8"?>
<sst xmlns="http://schemas.openxmlformats.org/spreadsheetml/2006/main" count="285" uniqueCount="73">
  <si>
    <t>UPLATE:</t>
  </si>
  <si>
    <t>ŽENSKE ORGANIZACIJE</t>
  </si>
  <si>
    <t>Broj mandata</t>
  </si>
  <si>
    <t>Broj žiro računa</t>
  </si>
  <si>
    <t>Broj osoba manje zastupljenog pola</t>
  </si>
  <si>
    <t xml:space="preserve">Iznos 
uplate </t>
  </si>
  <si>
    <t>datum uplate</t>
  </si>
  <si>
    <t xml:space="preserve"> period na koji se odnosi plaćanje</t>
  </si>
  <si>
    <t>DPS</t>
  </si>
  <si>
    <t>SNP</t>
  </si>
  <si>
    <t>UKUPNO:</t>
  </si>
  <si>
    <t>Ukupno:</t>
  </si>
  <si>
    <t xml:space="preserve">Iznos neizmerenih obaveza </t>
  </si>
  <si>
    <t>B E R A N E</t>
  </si>
  <si>
    <t>NSD</t>
  </si>
  <si>
    <t>DNP</t>
  </si>
  <si>
    <t>DEMOKRATE</t>
  </si>
  <si>
    <t>BS</t>
  </si>
  <si>
    <t>530-28710-19</t>
  </si>
  <si>
    <t>520-34754-88</t>
  </si>
  <si>
    <t xml:space="preserve">REDOVAN RAD </t>
  </si>
  <si>
    <t>530-10320-93</t>
  </si>
  <si>
    <t>510-101306-23</t>
  </si>
  <si>
    <t>520-38854-10</t>
  </si>
  <si>
    <t>520-39025-79</t>
  </si>
  <si>
    <t>UKUPNO UPLAĆENO</t>
  </si>
  <si>
    <t>UKUPNO NEIZMIRENA</t>
  </si>
  <si>
    <t xml:space="preserve"> </t>
  </si>
  <si>
    <t>510-1816-24</t>
  </si>
  <si>
    <t>510-1072-25</t>
  </si>
  <si>
    <t>520-34755-85</t>
  </si>
  <si>
    <t>UCG</t>
  </si>
  <si>
    <t>530-26272-58</t>
  </si>
  <si>
    <t>530-29169-97</t>
  </si>
  <si>
    <t>Iznos neizmirenih obaveza na dan 31.12.2024</t>
  </si>
  <si>
    <t>Iznos neizmirenih obaveza na dan 31.12.2025</t>
  </si>
  <si>
    <t>Ukupne obaveze za 2025.</t>
  </si>
  <si>
    <t>SLOBODNA CG</t>
  </si>
  <si>
    <t>GG VOLIM BA</t>
  </si>
  <si>
    <t>PES</t>
  </si>
  <si>
    <t>SCG</t>
  </si>
  <si>
    <t>520-34756-82</t>
  </si>
  <si>
    <t>565-9172-22</t>
  </si>
  <si>
    <t>565-7080-90</t>
  </si>
  <si>
    <t>535-1500100033603-70</t>
  </si>
  <si>
    <t>510-151961-57</t>
  </si>
  <si>
    <t>520-22639-58</t>
  </si>
  <si>
    <t>520-22606-60</t>
  </si>
  <si>
    <t>510-178021-59</t>
  </si>
  <si>
    <t>18,03,2025</t>
  </si>
  <si>
    <t>24,01-31,01</t>
  </si>
  <si>
    <t>18,03,2024</t>
  </si>
  <si>
    <t>03,04,2025</t>
  </si>
  <si>
    <t>mart - 2025</t>
  </si>
  <si>
    <t>feb - 2025</t>
  </si>
  <si>
    <t>04,04,2025</t>
  </si>
  <si>
    <t>jan feb mart/25</t>
  </si>
  <si>
    <t>12,05,2025</t>
  </si>
  <si>
    <t>apr - 2025</t>
  </si>
  <si>
    <t>04,06,2025</t>
  </si>
  <si>
    <t>maj - 2025</t>
  </si>
  <si>
    <t>04.06,2025</t>
  </si>
  <si>
    <t>02,07,2025</t>
  </si>
  <si>
    <t xml:space="preserve">jun - 2025 </t>
  </si>
  <si>
    <t>jun - 2025</t>
  </si>
  <si>
    <t>07,07,2025</t>
  </si>
  <si>
    <t>apr maj jun/25</t>
  </si>
  <si>
    <t>05,08,2025</t>
  </si>
  <si>
    <t>jul - 2025</t>
  </si>
  <si>
    <t xml:space="preserve"> jun - 2025 </t>
  </si>
  <si>
    <t>Ukupne obaveze za period 24.01.   - 31.08. 2025.</t>
  </si>
  <si>
    <t xml:space="preserve">mjesečni iznos </t>
  </si>
  <si>
    <t>Ukupne obaveze za sve političke partije za 2025. godinu iznose 113.787,16 €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</si>
</sst>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Border="1"/>
    <xf numFmtId="0" fontId="1" fillId="0" borderId="0" xfId="0" applyFont="1"/>
    <xf numFmtId="0" fontId="4" fillId="2" borderId="0" xfId="0" applyFont="1" applyFill="1" applyBorder="1"/>
    <xf numFmtId="0" fontId="4" fillId="3" borderId="15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3" borderId="18" xfId="0" applyFont="1" applyFill="1" applyBorder="1"/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2" borderId="24" xfId="0" applyFont="1" applyFill="1" applyBorder="1" applyAlignment="1"/>
    <xf numFmtId="0" fontId="4" fillId="2" borderId="27" xfId="0" applyFont="1" applyFill="1" applyBorder="1" applyAlignment="1"/>
    <xf numFmtId="0" fontId="4" fillId="2" borderId="23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/>
    <xf numFmtId="4" fontId="4" fillId="0" borderId="9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25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vertical="center"/>
    </xf>
    <xf numFmtId="4" fontId="4" fillId="0" borderId="10" xfId="0" applyNumberFormat="1" applyFont="1" applyBorder="1"/>
    <xf numFmtId="4" fontId="5" fillId="0" borderId="20" xfId="0" applyNumberFormat="1" applyFont="1" applyBorder="1"/>
    <xf numFmtId="4" fontId="5" fillId="3" borderId="20" xfId="0" applyNumberFormat="1" applyFont="1" applyFill="1" applyBorder="1" applyAlignment="1">
      <alignment horizontal="center" vertical="center"/>
    </xf>
    <xf numFmtId="4" fontId="5" fillId="3" borderId="22" xfId="0" applyNumberFormat="1" applyFont="1" applyFill="1" applyBorder="1" applyAlignment="1">
      <alignment horizontal="center" vertical="center"/>
    </xf>
    <xf numFmtId="4" fontId="4" fillId="0" borderId="13" xfId="0" applyNumberFormat="1" applyFont="1" applyBorder="1"/>
    <xf numFmtId="4" fontId="5" fillId="3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 vertical="center"/>
    </xf>
    <xf numFmtId="4" fontId="5" fillId="3" borderId="39" xfId="0" applyNumberFormat="1" applyFont="1" applyFill="1" applyBorder="1" applyAlignment="1">
      <alignment horizontal="center" vertical="center"/>
    </xf>
    <xf numFmtId="4" fontId="5" fillId="3" borderId="40" xfId="0" applyNumberFormat="1" applyFont="1" applyFill="1" applyBorder="1" applyAlignment="1">
      <alignment horizontal="center" vertical="center"/>
    </xf>
    <xf numFmtId="4" fontId="5" fillId="3" borderId="41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4" fontId="5" fillId="3" borderId="10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/>
    <xf numFmtId="4" fontId="4" fillId="6" borderId="9" xfId="0" applyNumberFormat="1" applyFont="1" applyFill="1" applyBorder="1"/>
    <xf numFmtId="4" fontId="3" fillId="0" borderId="0" xfId="0" applyNumberFormat="1" applyFont="1" applyAlignment="1">
      <alignment vertical="center"/>
    </xf>
    <xf numFmtId="4" fontId="4" fillId="5" borderId="9" xfId="0" applyNumberFormat="1" applyFont="1" applyFill="1" applyBorder="1" applyAlignment="1">
      <alignment horizontal="right" vertical="center"/>
    </xf>
    <xf numFmtId="0" fontId="4" fillId="6" borderId="0" xfId="0" applyFont="1" applyFill="1" applyBorder="1"/>
    <xf numFmtId="49" fontId="4" fillId="0" borderId="9" xfId="0" applyNumberFormat="1" applyFont="1" applyBorder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/>
    <xf numFmtId="49" fontId="4" fillId="3" borderId="19" xfId="0" applyNumberFormat="1" applyFont="1" applyFill="1" applyBorder="1"/>
    <xf numFmtId="49" fontId="4" fillId="3" borderId="21" xfId="0" applyNumberFormat="1" applyFont="1" applyFill="1" applyBorder="1"/>
    <xf numFmtId="49" fontId="4" fillId="3" borderId="9" xfId="0" applyNumberFormat="1" applyFont="1" applyFill="1" applyBorder="1"/>
    <xf numFmtId="49" fontId="4" fillId="3" borderId="0" xfId="0" applyNumberFormat="1" applyFont="1" applyFill="1" applyBorder="1"/>
    <xf numFmtId="49" fontId="4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0" xfId="0" applyFont="1"/>
    <xf numFmtId="4" fontId="4" fillId="4" borderId="21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9"/>
  <sheetViews>
    <sheetView tabSelected="1" topLeftCell="B1" zoomScale="85" zoomScaleNormal="85" workbookViewId="0">
      <selection activeCell="I18" sqref="I18"/>
    </sheetView>
  </sheetViews>
  <sheetFormatPr defaultRowHeight="15.75" x14ac:dyDescent="0.25"/>
  <cols>
    <col min="1" max="1" width="13.42578125" customWidth="1"/>
    <col min="2" max="2" width="7.140625" customWidth="1"/>
    <col min="3" max="3" width="24.140625" customWidth="1"/>
    <col min="4" max="4" width="15.5703125" customWidth="1"/>
    <col min="5" max="5" width="15.85546875" customWidth="1"/>
    <col min="6" max="7" width="14.85546875" customWidth="1"/>
    <col min="8" max="8" width="5" customWidth="1"/>
    <col min="9" max="9" width="14" customWidth="1"/>
    <col min="11" max="11" width="23.28515625" customWidth="1"/>
    <col min="12" max="12" width="15" customWidth="1"/>
    <col min="13" max="13" width="15.5703125" customWidth="1"/>
    <col min="14" max="14" width="13.7109375" customWidth="1"/>
    <col min="15" max="15" width="15.42578125" customWidth="1"/>
    <col min="18" max="18" width="15" style="2" customWidth="1"/>
    <col min="19" max="19" width="14.140625" style="90" customWidth="1"/>
    <col min="20" max="20" width="12.7109375" style="91" customWidth="1"/>
    <col min="21" max="21" width="15.140625" style="80" customWidth="1"/>
    <col min="22" max="22" width="14.7109375" style="32" customWidth="1"/>
    <col min="23" max="23" width="3.7109375" customWidth="1"/>
    <col min="24" max="24" width="12.85546875" customWidth="1"/>
    <col min="25" max="25" width="12" style="72" customWidth="1"/>
    <col min="26" max="26" width="14.5703125" style="72" customWidth="1"/>
    <col min="27" max="27" width="14.28515625" customWidth="1"/>
  </cols>
  <sheetData>
    <row r="1" spans="1:27" ht="26.25" customHeight="1" thickBot="1" x14ac:dyDescent="0.3">
      <c r="A1" s="115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R1" s="118" t="s">
        <v>0</v>
      </c>
      <c r="S1" s="119"/>
      <c r="T1" s="119"/>
      <c r="U1" s="119"/>
      <c r="V1" s="119"/>
      <c r="W1" s="119"/>
      <c r="X1" s="119"/>
      <c r="Y1" s="119"/>
      <c r="Z1" s="119"/>
      <c r="AA1" s="120"/>
    </row>
    <row r="2" spans="1:27" ht="22.5" customHeight="1" x14ac:dyDescent="0.25">
      <c r="A2" s="121" t="s">
        <v>20</v>
      </c>
      <c r="B2" s="122"/>
      <c r="C2" s="122"/>
      <c r="D2" s="122"/>
      <c r="E2" s="122"/>
      <c r="F2" s="122"/>
      <c r="G2" s="122"/>
      <c r="H2" s="3"/>
      <c r="I2" s="123" t="s">
        <v>1</v>
      </c>
      <c r="J2" s="123"/>
      <c r="K2" s="123"/>
      <c r="L2" s="123"/>
      <c r="M2" s="123"/>
      <c r="N2" s="123"/>
      <c r="O2" s="124"/>
      <c r="R2" s="105" t="s">
        <v>20</v>
      </c>
      <c r="S2" s="106"/>
      <c r="T2" s="106"/>
      <c r="U2" s="106"/>
      <c r="V2" s="107"/>
      <c r="W2" s="24"/>
      <c r="X2" s="113" t="s">
        <v>1</v>
      </c>
      <c r="Y2" s="106"/>
      <c r="Z2" s="106"/>
      <c r="AA2" s="114"/>
    </row>
    <row r="3" spans="1:27" ht="63.75" x14ac:dyDescent="0.25">
      <c r="A3" s="4"/>
      <c r="B3" s="5" t="s">
        <v>2</v>
      </c>
      <c r="C3" s="5" t="s">
        <v>3</v>
      </c>
      <c r="D3" s="5" t="s">
        <v>34</v>
      </c>
      <c r="E3" s="6" t="s">
        <v>70</v>
      </c>
      <c r="F3" s="6" t="s">
        <v>71</v>
      </c>
      <c r="G3" s="5" t="s">
        <v>35</v>
      </c>
      <c r="H3" s="3"/>
      <c r="I3" s="7"/>
      <c r="J3" s="25" t="s">
        <v>4</v>
      </c>
      <c r="K3" s="5" t="s">
        <v>3</v>
      </c>
      <c r="L3" s="5" t="s">
        <v>34</v>
      </c>
      <c r="M3" s="6" t="s">
        <v>36</v>
      </c>
      <c r="N3" s="6" t="s">
        <v>71</v>
      </c>
      <c r="O3" s="8" t="s">
        <v>35</v>
      </c>
      <c r="R3" s="17"/>
      <c r="S3" s="34" t="s">
        <v>5</v>
      </c>
      <c r="T3" s="65" t="s">
        <v>6</v>
      </c>
      <c r="U3" s="65" t="s">
        <v>7</v>
      </c>
      <c r="V3" s="27" t="s">
        <v>12</v>
      </c>
      <c r="W3" s="22"/>
      <c r="X3" s="6" t="s">
        <v>5</v>
      </c>
      <c r="Y3" s="65" t="s">
        <v>6</v>
      </c>
      <c r="Z3" s="65" t="s">
        <v>7</v>
      </c>
      <c r="AA3" s="8" t="s">
        <v>12</v>
      </c>
    </row>
    <row r="4" spans="1:27" ht="18" customHeight="1" x14ac:dyDescent="0.25">
      <c r="A4" s="4" t="s">
        <v>9</v>
      </c>
      <c r="B4" s="47">
        <v>6</v>
      </c>
      <c r="C4" s="63" t="s">
        <v>21</v>
      </c>
      <c r="D4" s="58">
        <v>0</v>
      </c>
      <c r="E4" s="15">
        <v>12168.87</v>
      </c>
      <c r="F4" s="46">
        <v>1676.6</v>
      </c>
      <c r="G4" s="59"/>
      <c r="H4" s="3"/>
      <c r="I4" s="4" t="s">
        <v>9</v>
      </c>
      <c r="J4" s="47">
        <v>2</v>
      </c>
      <c r="K4" s="63" t="s">
        <v>18</v>
      </c>
      <c r="L4" s="61">
        <v>0</v>
      </c>
      <c r="M4" s="45">
        <v>812.76967741935482</v>
      </c>
      <c r="N4" s="46">
        <v>72.19</v>
      </c>
      <c r="O4" s="38"/>
      <c r="R4" s="101" t="s">
        <v>9</v>
      </c>
      <c r="S4" s="95">
        <v>432.67</v>
      </c>
      <c r="T4" s="94" t="s">
        <v>49</v>
      </c>
      <c r="U4" s="93" t="s">
        <v>50</v>
      </c>
      <c r="V4" s="98">
        <f>D4-(S4+S5+S6+S7+S8+S9+S10+S11+S12+S13+S14+S15)+432.67+F4+F4+F4+F4+F4+F4+F4</f>
        <v>1676.6000000000004</v>
      </c>
      <c r="W4" s="22"/>
      <c r="X4" s="26">
        <v>163.01</v>
      </c>
      <c r="Y4" s="66" t="s">
        <v>55</v>
      </c>
      <c r="Z4" s="66" t="s">
        <v>56</v>
      </c>
      <c r="AA4" s="98">
        <f>L4-(X4+X5+X6+X7+X8+X9+X10+X11+X12+X13+X14+X15)+18.63+N4+N4+N4+N4+N4+N4+N4</f>
        <v>144.38</v>
      </c>
    </row>
    <row r="5" spans="1:27" ht="18" customHeight="1" x14ac:dyDescent="0.25">
      <c r="A5" s="4" t="s">
        <v>14</v>
      </c>
      <c r="B5" s="47">
        <v>4</v>
      </c>
      <c r="C5" s="63" t="s">
        <v>22</v>
      </c>
      <c r="D5" s="58">
        <v>0</v>
      </c>
      <c r="E5" s="15">
        <v>9579.77</v>
      </c>
      <c r="F5" s="46">
        <v>1319.88</v>
      </c>
      <c r="G5" s="59"/>
      <c r="H5" s="3"/>
      <c r="I5" s="4" t="s">
        <v>14</v>
      </c>
      <c r="J5" s="47">
        <v>2</v>
      </c>
      <c r="K5" s="63" t="s">
        <v>19</v>
      </c>
      <c r="L5" s="61">
        <v>0</v>
      </c>
      <c r="M5" s="45">
        <v>812.76967741935482</v>
      </c>
      <c r="N5" s="46">
        <v>72.19</v>
      </c>
      <c r="O5" s="38"/>
      <c r="R5" s="102"/>
      <c r="S5" s="95">
        <v>1676.6</v>
      </c>
      <c r="T5" s="94" t="s">
        <v>49</v>
      </c>
      <c r="U5" s="93" t="s">
        <v>54</v>
      </c>
      <c r="V5" s="99"/>
      <c r="W5" s="22"/>
      <c r="X5" s="26">
        <v>216.57</v>
      </c>
      <c r="Y5" s="66" t="s">
        <v>65</v>
      </c>
      <c r="Z5" s="66" t="s">
        <v>66</v>
      </c>
      <c r="AA5" s="99"/>
    </row>
    <row r="6" spans="1:27" ht="18" customHeight="1" x14ac:dyDescent="0.25">
      <c r="A6" s="4" t="s">
        <v>31</v>
      </c>
      <c r="B6" s="47">
        <v>1</v>
      </c>
      <c r="C6" s="64" t="s">
        <v>32</v>
      </c>
      <c r="D6" s="58">
        <v>0</v>
      </c>
      <c r="E6" s="15">
        <v>2761.77</v>
      </c>
      <c r="F6" s="46">
        <v>380.51</v>
      </c>
      <c r="G6" s="59"/>
      <c r="H6" s="3"/>
      <c r="I6" s="4" t="s">
        <v>31</v>
      </c>
      <c r="J6" s="47"/>
      <c r="K6" s="63" t="s">
        <v>33</v>
      </c>
      <c r="L6" s="61">
        <v>0</v>
      </c>
      <c r="M6" s="45">
        <v>203.18806451612903</v>
      </c>
      <c r="N6" s="46">
        <v>18.05</v>
      </c>
      <c r="O6" s="38"/>
      <c r="R6" s="102"/>
      <c r="S6" s="95">
        <v>1676.6</v>
      </c>
      <c r="T6" s="94" t="s">
        <v>52</v>
      </c>
      <c r="U6" s="93" t="s">
        <v>53</v>
      </c>
      <c r="V6" s="99"/>
      <c r="W6" s="22"/>
      <c r="X6" s="26"/>
      <c r="Y6" s="66"/>
      <c r="Z6" s="66"/>
      <c r="AA6" s="99"/>
    </row>
    <row r="7" spans="1:27" ht="18" customHeight="1" x14ac:dyDescent="0.25">
      <c r="A7" s="4" t="s">
        <v>8</v>
      </c>
      <c r="B7" s="47">
        <v>5</v>
      </c>
      <c r="C7" s="63" t="s">
        <v>29</v>
      </c>
      <c r="D7" s="58">
        <v>0</v>
      </c>
      <c r="E7" s="15">
        <v>10874.32</v>
      </c>
      <c r="F7" s="46">
        <v>1498.24</v>
      </c>
      <c r="G7" s="59"/>
      <c r="H7" s="3"/>
      <c r="I7" s="4" t="s">
        <v>8</v>
      </c>
      <c r="J7" s="47">
        <v>2</v>
      </c>
      <c r="K7" s="63" t="s">
        <v>28</v>
      </c>
      <c r="L7" s="61">
        <v>0</v>
      </c>
      <c r="M7" s="15">
        <v>1625.5319354838712</v>
      </c>
      <c r="N7" s="46">
        <v>144.38999999999999</v>
      </c>
      <c r="O7" s="38"/>
      <c r="R7" s="102"/>
      <c r="S7" s="95">
        <v>1676.6</v>
      </c>
      <c r="T7" s="94" t="s">
        <v>57</v>
      </c>
      <c r="U7" s="93" t="s">
        <v>58</v>
      </c>
      <c r="V7" s="99"/>
      <c r="W7" s="22"/>
      <c r="X7" s="26"/>
      <c r="Y7" s="66"/>
      <c r="Z7" s="66"/>
      <c r="AA7" s="99"/>
    </row>
    <row r="8" spans="1:27" ht="18" customHeight="1" x14ac:dyDescent="0.25">
      <c r="A8" s="4" t="s">
        <v>15</v>
      </c>
      <c r="B8" s="47">
        <v>3</v>
      </c>
      <c r="C8" s="63" t="s">
        <v>30</v>
      </c>
      <c r="D8" s="58">
        <v>0</v>
      </c>
      <c r="E8" s="15">
        <v>6818.01</v>
      </c>
      <c r="F8" s="46">
        <v>939.37</v>
      </c>
      <c r="G8" s="59"/>
      <c r="H8" s="3"/>
      <c r="I8" s="4" t="s">
        <v>15</v>
      </c>
      <c r="J8" s="47">
        <v>1</v>
      </c>
      <c r="K8" s="64" t="s">
        <v>41</v>
      </c>
      <c r="L8" s="61">
        <v>0</v>
      </c>
      <c r="M8" s="45">
        <v>609.57419354838714</v>
      </c>
      <c r="N8" s="46">
        <v>54.15</v>
      </c>
      <c r="O8" s="38"/>
      <c r="R8" s="102"/>
      <c r="S8" s="95">
        <v>1676.6</v>
      </c>
      <c r="T8" s="94" t="s">
        <v>59</v>
      </c>
      <c r="U8" s="93" t="s">
        <v>60</v>
      </c>
      <c r="V8" s="99"/>
      <c r="W8" s="22"/>
      <c r="X8" s="26"/>
      <c r="Y8" s="66"/>
      <c r="Z8" s="66"/>
      <c r="AA8" s="99"/>
    </row>
    <row r="9" spans="1:27" ht="18" customHeight="1" x14ac:dyDescent="0.25">
      <c r="A9" s="4" t="s">
        <v>16</v>
      </c>
      <c r="B9" s="47">
        <v>4</v>
      </c>
      <c r="C9" s="63" t="s">
        <v>23</v>
      </c>
      <c r="D9" s="58">
        <v>0</v>
      </c>
      <c r="E9" s="15">
        <v>8112.56</v>
      </c>
      <c r="F9" s="46">
        <v>1117.73</v>
      </c>
      <c r="G9" s="59"/>
      <c r="H9" s="3"/>
      <c r="I9" s="4" t="s">
        <v>16</v>
      </c>
      <c r="J9" s="47">
        <v>1</v>
      </c>
      <c r="K9" s="63" t="s">
        <v>24</v>
      </c>
      <c r="L9" s="61">
        <v>0</v>
      </c>
      <c r="M9" s="45">
        <v>1625.5319354838712</v>
      </c>
      <c r="N9" s="46">
        <v>144.38999999999999</v>
      </c>
      <c r="O9" s="38"/>
      <c r="R9" s="102"/>
      <c r="S9" s="95">
        <v>1676.6</v>
      </c>
      <c r="T9" s="94" t="s">
        <v>62</v>
      </c>
      <c r="U9" s="93" t="s">
        <v>63</v>
      </c>
      <c r="V9" s="99"/>
      <c r="W9" s="22"/>
      <c r="X9" s="26"/>
      <c r="Y9" s="66"/>
      <c r="Z9" s="66"/>
      <c r="AA9" s="99"/>
    </row>
    <row r="10" spans="1:27" ht="18" customHeight="1" x14ac:dyDescent="0.25">
      <c r="A10" s="4" t="s">
        <v>39</v>
      </c>
      <c r="B10" s="47">
        <v>6</v>
      </c>
      <c r="C10" s="64" t="s">
        <v>46</v>
      </c>
      <c r="D10" s="58">
        <v>0</v>
      </c>
      <c r="E10" s="15">
        <v>10701.65</v>
      </c>
      <c r="F10" s="46">
        <v>1474.46</v>
      </c>
      <c r="G10" s="59"/>
      <c r="H10" s="3"/>
      <c r="I10" s="4" t="s">
        <v>39</v>
      </c>
      <c r="J10" s="47">
        <v>1</v>
      </c>
      <c r="K10" s="64" t="s">
        <v>47</v>
      </c>
      <c r="L10" s="61">
        <v>0</v>
      </c>
      <c r="M10" s="45">
        <v>812.76967741935482</v>
      </c>
      <c r="N10" s="46">
        <v>72.19</v>
      </c>
      <c r="O10" s="38"/>
      <c r="R10" s="102"/>
      <c r="S10" s="95">
        <v>1676.6</v>
      </c>
      <c r="T10" s="94" t="s">
        <v>67</v>
      </c>
      <c r="U10" s="93" t="s">
        <v>68</v>
      </c>
      <c r="V10" s="99"/>
      <c r="W10" s="22"/>
      <c r="X10" s="26"/>
      <c r="Y10" s="66"/>
      <c r="Z10" s="66"/>
      <c r="AA10" s="99"/>
    </row>
    <row r="11" spans="1:27" ht="18" customHeight="1" x14ac:dyDescent="0.25">
      <c r="A11" s="4" t="s">
        <v>37</v>
      </c>
      <c r="B11" s="47">
        <v>1</v>
      </c>
      <c r="C11" s="64" t="s">
        <v>45</v>
      </c>
      <c r="D11" s="58">
        <v>0</v>
      </c>
      <c r="E11" s="15">
        <v>2761.77</v>
      </c>
      <c r="F11" s="46">
        <v>380.51</v>
      </c>
      <c r="G11" s="59"/>
      <c r="H11" s="3"/>
      <c r="I11" s="4" t="s">
        <v>37</v>
      </c>
      <c r="J11" s="47"/>
      <c r="K11" s="63" t="s">
        <v>48</v>
      </c>
      <c r="L11" s="61">
        <v>0</v>
      </c>
      <c r="M11" s="45">
        <v>1625.5319354838712</v>
      </c>
      <c r="N11" s="46">
        <v>144.38999999999999</v>
      </c>
      <c r="O11" s="38"/>
      <c r="R11" s="102"/>
      <c r="S11" s="95"/>
      <c r="T11" s="94"/>
      <c r="U11" s="93"/>
      <c r="V11" s="99"/>
      <c r="W11" s="22"/>
      <c r="X11" s="26"/>
      <c r="Y11" s="66"/>
      <c r="Z11" s="66"/>
      <c r="AA11" s="99"/>
    </row>
    <row r="12" spans="1:27" ht="18" customHeight="1" x14ac:dyDescent="0.25">
      <c r="A12" s="4" t="s">
        <v>38</v>
      </c>
      <c r="B12" s="47">
        <v>2</v>
      </c>
      <c r="C12" s="63" t="s">
        <v>44</v>
      </c>
      <c r="D12" s="58">
        <v>0</v>
      </c>
      <c r="E12" s="15">
        <v>5523.46</v>
      </c>
      <c r="F12" s="46">
        <v>761.01</v>
      </c>
      <c r="G12" s="59"/>
      <c r="H12" s="3"/>
      <c r="I12" s="4" t="s">
        <v>38</v>
      </c>
      <c r="J12" s="47">
        <v>1</v>
      </c>
      <c r="K12" s="63"/>
      <c r="L12" s="61">
        <v>0</v>
      </c>
      <c r="M12" s="45">
        <v>1625.5319354838712</v>
      </c>
      <c r="N12" s="46">
        <v>144.38999999999999</v>
      </c>
      <c r="O12" s="38"/>
      <c r="R12" s="102"/>
      <c r="S12" s="95"/>
      <c r="T12" s="94"/>
      <c r="U12" s="93"/>
      <c r="V12" s="99"/>
      <c r="W12" s="22"/>
      <c r="X12" s="26"/>
      <c r="Y12" s="66"/>
      <c r="Z12" s="66"/>
      <c r="AA12" s="99"/>
    </row>
    <row r="13" spans="1:27" ht="18" customHeight="1" x14ac:dyDescent="0.25">
      <c r="A13" s="4" t="s">
        <v>17</v>
      </c>
      <c r="B13" s="9">
        <v>2</v>
      </c>
      <c r="C13" s="9" t="s">
        <v>43</v>
      </c>
      <c r="D13" s="58">
        <v>0</v>
      </c>
      <c r="E13" s="15">
        <v>4056.31</v>
      </c>
      <c r="F13" s="46">
        <v>558.87</v>
      </c>
      <c r="G13" s="59"/>
      <c r="H13" s="3"/>
      <c r="I13" s="4" t="s">
        <v>17</v>
      </c>
      <c r="J13" s="47"/>
      <c r="K13" s="64" t="s">
        <v>42</v>
      </c>
      <c r="L13" s="61">
        <v>0</v>
      </c>
      <c r="M13" s="45">
        <v>1625.5319354838712</v>
      </c>
      <c r="N13" s="46">
        <v>144.38999999999999</v>
      </c>
      <c r="O13" s="38"/>
      <c r="R13" s="102"/>
      <c r="S13" s="95"/>
      <c r="T13" s="94"/>
      <c r="U13" s="93"/>
      <c r="V13" s="99"/>
      <c r="W13" s="22"/>
      <c r="X13" s="26"/>
      <c r="Y13" s="66"/>
      <c r="Z13" s="66"/>
      <c r="AA13" s="99"/>
    </row>
    <row r="14" spans="1:27" ht="18" customHeight="1" thickBot="1" x14ac:dyDescent="0.3">
      <c r="A14" s="10" t="s">
        <v>10</v>
      </c>
      <c r="B14" s="11">
        <f>SUM(B4:B13)</f>
        <v>34</v>
      </c>
      <c r="C14" s="12"/>
      <c r="D14" s="13">
        <f>SUM(D4:D13)</f>
        <v>0</v>
      </c>
      <c r="E14" s="13">
        <f>SUM(E4:E13)</f>
        <v>73358.489999999991</v>
      </c>
      <c r="F14" s="13">
        <f>SUM(F4:F13)-0.01</f>
        <v>10107.170000000002</v>
      </c>
      <c r="G14" s="13">
        <f>SUM(G4:G13)</f>
        <v>0</v>
      </c>
      <c r="H14" s="3"/>
      <c r="I14" s="14" t="s">
        <v>10</v>
      </c>
      <c r="J14" s="11">
        <f>SUM(J4:J13)</f>
        <v>10</v>
      </c>
      <c r="K14" s="12"/>
      <c r="L14" s="13">
        <f>SUM(L4:L13)</f>
        <v>0</v>
      </c>
      <c r="M14" s="16">
        <f>SUM(M4:M13)</f>
        <v>11378.730967741936</v>
      </c>
      <c r="N14" s="16">
        <f>SUM(N4:N13)</f>
        <v>1010.7199999999999</v>
      </c>
      <c r="O14" s="39">
        <f>SUM(O4:O13)</f>
        <v>0</v>
      </c>
      <c r="R14" s="102"/>
      <c r="S14" s="81"/>
      <c r="T14" s="82"/>
      <c r="U14" s="63"/>
      <c r="V14" s="99"/>
      <c r="W14" s="22"/>
      <c r="X14" s="26"/>
      <c r="Y14" s="66"/>
      <c r="Z14" s="66"/>
      <c r="AA14" s="99"/>
    </row>
    <row r="15" spans="1:27" ht="18" customHeight="1" x14ac:dyDescent="0.25">
      <c r="B15" s="1"/>
      <c r="D15" s="32"/>
      <c r="F15" s="32"/>
      <c r="H15" s="3"/>
      <c r="R15" s="102"/>
      <c r="S15" s="81"/>
      <c r="T15" s="82"/>
      <c r="U15" s="63"/>
      <c r="V15" s="100"/>
      <c r="W15" s="22"/>
      <c r="X15" s="26"/>
      <c r="Y15" s="66"/>
      <c r="Z15" s="66"/>
      <c r="AA15" s="100"/>
    </row>
    <row r="16" spans="1:27" ht="21" customHeight="1" thickBot="1" x14ac:dyDescent="0.3">
      <c r="B16" s="1"/>
      <c r="H16" s="62"/>
      <c r="R16" s="19" t="s">
        <v>11</v>
      </c>
      <c r="S16" s="35">
        <f>SUM(S4:S15)</f>
        <v>10492.27</v>
      </c>
      <c r="T16" s="83"/>
      <c r="U16" s="74"/>
      <c r="V16" s="28">
        <f>SUM(V4:V15)</f>
        <v>1676.6000000000004</v>
      </c>
      <c r="W16" s="23"/>
      <c r="X16" s="28">
        <f>SUM(X4:X15)</f>
        <v>379.58</v>
      </c>
      <c r="Y16" s="67"/>
      <c r="Z16" s="67"/>
      <c r="AA16" s="40">
        <f>SUM(AA4:AA15)</f>
        <v>144.38</v>
      </c>
    </row>
    <row r="17" spans="2:27" ht="19.5" customHeight="1" x14ac:dyDescent="0.25">
      <c r="B17" s="96" t="s">
        <v>72</v>
      </c>
      <c r="C17" s="97"/>
      <c r="D17" s="97"/>
      <c r="E17" s="97"/>
      <c r="F17" s="97"/>
      <c r="H17" s="1"/>
      <c r="R17" s="111" t="s">
        <v>20</v>
      </c>
      <c r="S17" s="109"/>
      <c r="T17" s="109"/>
      <c r="U17" s="109"/>
      <c r="V17" s="112"/>
      <c r="W17" s="22"/>
      <c r="X17" s="108" t="s">
        <v>1</v>
      </c>
      <c r="Y17" s="109"/>
      <c r="Z17" s="109"/>
      <c r="AA17" s="110"/>
    </row>
    <row r="18" spans="2:27" ht="18" customHeight="1" x14ac:dyDescent="0.25">
      <c r="E18" s="32"/>
      <c r="R18" s="101" t="s">
        <v>14</v>
      </c>
      <c r="S18" s="95">
        <v>340.61</v>
      </c>
      <c r="T18" s="94" t="s">
        <v>49</v>
      </c>
      <c r="U18" s="93" t="s">
        <v>50</v>
      </c>
      <c r="V18" s="98">
        <f>D5-(S18+S19+S20+S21+S22+S23+S24+S25+S26+S27+S28+S29)+340.61+F5+F5+F5+F5+F5+F5+F5</f>
        <v>1319.880000000001</v>
      </c>
      <c r="W18" s="22"/>
      <c r="X18" s="26">
        <v>163.01</v>
      </c>
      <c r="Y18" s="66" t="s">
        <v>55</v>
      </c>
      <c r="Z18" s="66" t="s">
        <v>56</v>
      </c>
      <c r="AA18" s="98">
        <f>L5-(X18+X19+X20+X21+X22+X23+X24+X25+X26+X27+X28+X29)+18.63+N5+N5+N5+N5+N5+N5+N5</f>
        <v>144.38</v>
      </c>
    </row>
    <row r="19" spans="2:27" ht="18" customHeight="1" x14ac:dyDescent="0.25">
      <c r="P19" s="32"/>
      <c r="R19" s="102"/>
      <c r="S19" s="95">
        <v>1319.88</v>
      </c>
      <c r="T19" s="94" t="s">
        <v>49</v>
      </c>
      <c r="U19" s="93" t="s">
        <v>54</v>
      </c>
      <c r="V19" s="99"/>
      <c r="W19" s="22"/>
      <c r="X19" s="26">
        <v>216.57</v>
      </c>
      <c r="Y19" s="66" t="s">
        <v>65</v>
      </c>
      <c r="Z19" s="66" t="s">
        <v>66</v>
      </c>
      <c r="AA19" s="99"/>
    </row>
    <row r="20" spans="2:27" ht="18" customHeight="1" x14ac:dyDescent="0.25">
      <c r="R20" s="102"/>
      <c r="S20" s="95">
        <v>1319.88</v>
      </c>
      <c r="T20" s="94" t="s">
        <v>52</v>
      </c>
      <c r="U20" s="93" t="s">
        <v>53</v>
      </c>
      <c r="V20" s="99"/>
      <c r="W20" s="22"/>
      <c r="X20" s="26"/>
      <c r="Y20" s="66"/>
      <c r="Z20" s="66"/>
      <c r="AA20" s="99"/>
    </row>
    <row r="21" spans="2:27" ht="18" customHeight="1" x14ac:dyDescent="0.25">
      <c r="F21" s="32"/>
      <c r="R21" s="102"/>
      <c r="S21" s="95">
        <v>1319.88</v>
      </c>
      <c r="T21" s="94" t="s">
        <v>57</v>
      </c>
      <c r="U21" s="93" t="s">
        <v>58</v>
      </c>
      <c r="V21" s="99"/>
      <c r="W21" s="22"/>
      <c r="X21" s="26"/>
      <c r="Y21" s="66"/>
      <c r="Z21" s="66"/>
      <c r="AA21" s="99"/>
    </row>
    <row r="22" spans="2:27" ht="18" customHeight="1" x14ac:dyDescent="0.25">
      <c r="R22" s="102"/>
      <c r="S22" s="95">
        <v>1319.88</v>
      </c>
      <c r="T22" s="94" t="s">
        <v>59</v>
      </c>
      <c r="U22" s="93" t="s">
        <v>60</v>
      </c>
      <c r="V22" s="99"/>
      <c r="W22" s="22"/>
      <c r="X22" s="26"/>
      <c r="Y22" s="66"/>
      <c r="Z22" s="66"/>
      <c r="AA22" s="99"/>
    </row>
    <row r="23" spans="2:27" ht="18" customHeight="1" x14ac:dyDescent="0.25">
      <c r="R23" s="102"/>
      <c r="S23" s="95">
        <v>1319.88</v>
      </c>
      <c r="T23" s="94" t="s">
        <v>62</v>
      </c>
      <c r="U23" s="93" t="s">
        <v>69</v>
      </c>
      <c r="V23" s="99"/>
      <c r="W23" s="22"/>
      <c r="X23" s="26"/>
      <c r="Y23" s="66"/>
      <c r="Z23" s="66"/>
      <c r="AA23" s="99"/>
    </row>
    <row r="24" spans="2:27" ht="18" customHeight="1" x14ac:dyDescent="0.25">
      <c r="R24" s="102"/>
      <c r="S24" s="95">
        <v>1319.88</v>
      </c>
      <c r="T24" s="94" t="s">
        <v>67</v>
      </c>
      <c r="U24" s="93" t="s">
        <v>68</v>
      </c>
      <c r="V24" s="99"/>
      <c r="W24" s="22"/>
      <c r="X24" s="26"/>
      <c r="Y24" s="66"/>
      <c r="Z24" s="66"/>
      <c r="AA24" s="99"/>
    </row>
    <row r="25" spans="2:27" ht="18" customHeight="1" x14ac:dyDescent="0.25">
      <c r="P25" s="32"/>
      <c r="R25" s="102"/>
      <c r="S25" s="95"/>
      <c r="T25" s="94"/>
      <c r="U25" s="93"/>
      <c r="V25" s="99"/>
      <c r="W25" s="22"/>
      <c r="X25" s="26"/>
      <c r="Y25" s="66"/>
      <c r="Z25" s="66"/>
      <c r="AA25" s="99"/>
    </row>
    <row r="26" spans="2:27" ht="18" customHeight="1" x14ac:dyDescent="0.25">
      <c r="R26" s="102"/>
      <c r="S26" s="81"/>
      <c r="T26" s="82"/>
      <c r="U26" s="63"/>
      <c r="V26" s="99"/>
      <c r="W26" s="22"/>
      <c r="X26" s="26"/>
      <c r="Y26" s="66"/>
      <c r="Z26" s="66"/>
      <c r="AA26" s="99"/>
    </row>
    <row r="27" spans="2:27" ht="18" customHeight="1" x14ac:dyDescent="0.25">
      <c r="R27" s="102"/>
      <c r="S27" s="81"/>
      <c r="T27" s="82"/>
      <c r="U27" s="63"/>
      <c r="V27" s="99"/>
      <c r="W27" s="22"/>
      <c r="X27" s="26"/>
      <c r="Y27" s="66"/>
      <c r="Z27" s="66"/>
      <c r="AA27" s="99"/>
    </row>
    <row r="28" spans="2:27" ht="18" customHeight="1" x14ac:dyDescent="0.25">
      <c r="R28" s="102"/>
      <c r="S28" s="81"/>
      <c r="T28" s="82"/>
      <c r="U28" s="63"/>
      <c r="V28" s="99"/>
      <c r="W28" s="22"/>
      <c r="X28" s="26"/>
      <c r="Y28" s="66"/>
      <c r="Z28" s="66"/>
      <c r="AA28" s="99"/>
    </row>
    <row r="29" spans="2:27" ht="18" customHeight="1" x14ac:dyDescent="0.25">
      <c r="R29" s="103"/>
      <c r="S29" s="81"/>
      <c r="T29" s="82"/>
      <c r="U29" s="63"/>
      <c r="V29" s="100"/>
      <c r="W29" s="22"/>
      <c r="X29" s="26"/>
      <c r="Y29" s="66"/>
      <c r="Z29" s="66"/>
      <c r="AA29" s="100"/>
    </row>
    <row r="30" spans="2:27" ht="21" customHeight="1" thickBot="1" x14ac:dyDescent="0.3">
      <c r="R30" s="18" t="s">
        <v>11</v>
      </c>
      <c r="S30" s="36">
        <f>SUM(S18:S29)</f>
        <v>8259.89</v>
      </c>
      <c r="T30" s="84"/>
      <c r="U30" s="75"/>
      <c r="V30" s="29">
        <f>SUM(V18:V29)</f>
        <v>1319.880000000001</v>
      </c>
      <c r="W30" s="22"/>
      <c r="X30" s="29">
        <f>SUM(X18:X29)</f>
        <v>379.58</v>
      </c>
      <c r="Y30" s="68"/>
      <c r="Z30" s="68"/>
      <c r="AA30" s="41">
        <f>SUM(AA18:AA29)</f>
        <v>144.38</v>
      </c>
    </row>
    <row r="31" spans="2:27" ht="19.5" customHeight="1" x14ac:dyDescent="0.25">
      <c r="R31" s="105" t="s">
        <v>20</v>
      </c>
      <c r="S31" s="106"/>
      <c r="T31" s="106"/>
      <c r="U31" s="106"/>
      <c r="V31" s="107"/>
      <c r="W31" s="24"/>
      <c r="X31" s="113" t="s">
        <v>1</v>
      </c>
      <c r="Y31" s="106"/>
      <c r="Z31" s="106"/>
      <c r="AA31" s="114"/>
    </row>
    <row r="32" spans="2:27" ht="15" x14ac:dyDescent="0.25">
      <c r="R32" s="104" t="s">
        <v>31</v>
      </c>
      <c r="S32" s="95">
        <v>98.2</v>
      </c>
      <c r="T32" s="94" t="s">
        <v>49</v>
      </c>
      <c r="U32" s="93" t="s">
        <v>50</v>
      </c>
      <c r="V32" s="98">
        <f>D6-(S32+S33+S34+S35+S36+S37+S38+S39+S40+S41+S42+S43)+98.2+F6+F6+F6+F6+F6+F6+F6</f>
        <v>380.50999999999954</v>
      </c>
      <c r="W32" s="22"/>
      <c r="X32" s="26">
        <v>40.76</v>
      </c>
      <c r="Y32" s="66" t="s">
        <v>55</v>
      </c>
      <c r="Z32" s="66" t="s">
        <v>56</v>
      </c>
      <c r="AA32" s="98">
        <f>L6-(X32+X33+X34+X35+X36+X37+X38+X39+X40+X41+X42+X43)+4.66+N6+N6+N6+N6+N6+N6+N6</f>
        <v>36.099999999999994</v>
      </c>
    </row>
    <row r="33" spans="18:27" ht="15" x14ac:dyDescent="0.25">
      <c r="R33" s="104"/>
      <c r="S33" s="95">
        <v>380.51</v>
      </c>
      <c r="T33" s="94" t="s">
        <v>49</v>
      </c>
      <c r="U33" s="93" t="s">
        <v>54</v>
      </c>
      <c r="V33" s="99"/>
      <c r="W33" s="22"/>
      <c r="X33" s="26">
        <v>54.15</v>
      </c>
      <c r="Y33" s="66" t="s">
        <v>65</v>
      </c>
      <c r="Z33" s="66" t="s">
        <v>66</v>
      </c>
      <c r="AA33" s="99"/>
    </row>
    <row r="34" spans="18:27" ht="15" x14ac:dyDescent="0.25">
      <c r="R34" s="104"/>
      <c r="S34" s="95">
        <v>380.51</v>
      </c>
      <c r="T34" s="94" t="s">
        <v>52</v>
      </c>
      <c r="U34" s="93" t="s">
        <v>53</v>
      </c>
      <c r="V34" s="99"/>
      <c r="W34" s="22"/>
      <c r="X34" s="26"/>
      <c r="Y34" s="66"/>
      <c r="Z34" s="66"/>
      <c r="AA34" s="99"/>
    </row>
    <row r="35" spans="18:27" ht="15" x14ac:dyDescent="0.25">
      <c r="R35" s="104"/>
      <c r="S35" s="95">
        <v>380.51</v>
      </c>
      <c r="T35" s="94" t="s">
        <v>57</v>
      </c>
      <c r="U35" s="93" t="s">
        <v>58</v>
      </c>
      <c r="V35" s="99"/>
      <c r="W35" s="22"/>
      <c r="X35" s="26"/>
      <c r="Y35" s="66"/>
      <c r="Z35" s="66"/>
      <c r="AA35" s="99"/>
    </row>
    <row r="36" spans="18:27" ht="15" x14ac:dyDescent="0.25">
      <c r="R36" s="104"/>
      <c r="S36" s="95">
        <v>380.51</v>
      </c>
      <c r="T36" s="94" t="s">
        <v>59</v>
      </c>
      <c r="U36" s="93" t="s">
        <v>60</v>
      </c>
      <c r="V36" s="99"/>
      <c r="W36" s="22"/>
      <c r="X36" s="26"/>
      <c r="Y36" s="66"/>
      <c r="Z36" s="66"/>
      <c r="AA36" s="99"/>
    </row>
    <row r="37" spans="18:27" ht="15" x14ac:dyDescent="0.25">
      <c r="R37" s="104"/>
      <c r="S37" s="95">
        <v>380.51</v>
      </c>
      <c r="T37" s="94" t="s">
        <v>62</v>
      </c>
      <c r="U37" s="93" t="s">
        <v>63</v>
      </c>
      <c r="V37" s="99"/>
      <c r="W37" s="22"/>
      <c r="X37" s="26"/>
      <c r="Y37" s="66"/>
      <c r="Z37" s="66"/>
      <c r="AA37" s="99"/>
    </row>
    <row r="38" spans="18:27" ht="15" x14ac:dyDescent="0.25">
      <c r="R38" s="104"/>
      <c r="S38" s="95">
        <v>380.51</v>
      </c>
      <c r="T38" s="94" t="s">
        <v>67</v>
      </c>
      <c r="U38" s="93" t="s">
        <v>68</v>
      </c>
      <c r="V38" s="99"/>
      <c r="W38" s="22"/>
      <c r="X38" s="26"/>
      <c r="Y38" s="66"/>
      <c r="Z38" s="66"/>
      <c r="AA38" s="99"/>
    </row>
    <row r="39" spans="18:27" ht="15" x14ac:dyDescent="0.25">
      <c r="R39" s="104"/>
      <c r="S39" s="95"/>
      <c r="T39" s="94"/>
      <c r="U39" s="93"/>
      <c r="V39" s="99"/>
      <c r="W39" s="22"/>
      <c r="X39" s="26"/>
      <c r="Y39" s="66"/>
      <c r="Z39" s="66"/>
      <c r="AA39" s="99"/>
    </row>
    <row r="40" spans="18:27" ht="15" x14ac:dyDescent="0.25">
      <c r="R40" s="104"/>
      <c r="S40" s="95"/>
      <c r="T40" s="94"/>
      <c r="U40" s="93"/>
      <c r="V40" s="99"/>
      <c r="W40" s="22"/>
      <c r="X40" s="26"/>
      <c r="Y40" s="66"/>
      <c r="Z40" s="66"/>
      <c r="AA40" s="99"/>
    </row>
    <row r="41" spans="18:27" ht="15" x14ac:dyDescent="0.25">
      <c r="R41" s="104"/>
      <c r="S41" s="95"/>
      <c r="T41" s="94"/>
      <c r="U41" s="93"/>
      <c r="V41" s="99"/>
      <c r="W41" s="22"/>
      <c r="X41" s="26"/>
      <c r="Y41" s="66"/>
      <c r="Z41" s="66"/>
      <c r="AA41" s="99"/>
    </row>
    <row r="42" spans="18:27" ht="15" x14ac:dyDescent="0.25">
      <c r="R42" s="104"/>
      <c r="S42" s="81"/>
      <c r="T42" s="82"/>
      <c r="U42" s="63"/>
      <c r="V42" s="99"/>
      <c r="W42" s="22"/>
      <c r="X42" s="26"/>
      <c r="Y42" s="66"/>
      <c r="Z42" s="66"/>
      <c r="AA42" s="99"/>
    </row>
    <row r="43" spans="18:27" ht="15" x14ac:dyDescent="0.25">
      <c r="R43" s="104"/>
      <c r="S43" s="81"/>
      <c r="T43" s="82"/>
      <c r="U43" s="63"/>
      <c r="V43" s="100"/>
      <c r="W43" s="22"/>
      <c r="X43" s="26"/>
      <c r="Y43" s="66"/>
      <c r="Z43" s="66"/>
      <c r="AA43" s="100"/>
    </row>
    <row r="44" spans="18:27" ht="21" customHeight="1" thickBot="1" x14ac:dyDescent="0.3">
      <c r="R44" s="19" t="s">
        <v>11</v>
      </c>
      <c r="S44" s="35">
        <f>SUM(S32:S43)</f>
        <v>2381.2600000000002</v>
      </c>
      <c r="T44" s="83"/>
      <c r="U44" s="74"/>
      <c r="V44" s="28">
        <f>SUM(V32:V43)</f>
        <v>380.50999999999954</v>
      </c>
      <c r="W44" s="23"/>
      <c r="X44" s="28">
        <f>SUM(X32:X43)</f>
        <v>94.91</v>
      </c>
      <c r="Y44" s="67"/>
      <c r="Z44" s="67"/>
      <c r="AA44" s="40">
        <f>SUM(AA32:AA43)</f>
        <v>36.099999999999994</v>
      </c>
    </row>
    <row r="45" spans="18:27" ht="19.5" customHeight="1" x14ac:dyDescent="0.25">
      <c r="R45" s="111" t="s">
        <v>20</v>
      </c>
      <c r="S45" s="109"/>
      <c r="T45" s="109"/>
      <c r="U45" s="109"/>
      <c r="V45" s="112"/>
      <c r="W45" s="22"/>
      <c r="X45" s="108" t="s">
        <v>1</v>
      </c>
      <c r="Y45" s="109"/>
      <c r="Z45" s="109"/>
      <c r="AA45" s="110"/>
    </row>
    <row r="46" spans="18:27" ht="15" customHeight="1" x14ac:dyDescent="0.25">
      <c r="R46" s="104" t="s">
        <v>8</v>
      </c>
      <c r="S46" s="95">
        <v>386.64</v>
      </c>
      <c r="T46" s="94" t="s">
        <v>49</v>
      </c>
      <c r="U46" s="93" t="s">
        <v>50</v>
      </c>
      <c r="V46" s="98">
        <f>D7-(S46+S47+S48+S49+S50+S51+S52+S53+S54+S55+S56+S57)+386.64+F7+F7+F7+F7+F7+F7+F7</f>
        <v>1498.2399999999986</v>
      </c>
      <c r="W46" s="22"/>
      <c r="X46" s="26">
        <v>326.04000000000002</v>
      </c>
      <c r="Y46" s="66" t="s">
        <v>55</v>
      </c>
      <c r="Z46" s="66" t="s">
        <v>56</v>
      </c>
      <c r="AA46" s="98">
        <f>L7-(X46+X47+X48+X49+X50+X51+X52+X53+X54+X55+X56+X57)+37.26+N7+N7+N7+N7+N7+N7+N7</f>
        <v>288.77999999999986</v>
      </c>
    </row>
    <row r="47" spans="18:27" ht="15" customHeight="1" x14ac:dyDescent="0.25">
      <c r="R47" s="104"/>
      <c r="S47" s="95">
        <v>1498.24</v>
      </c>
      <c r="T47" s="94" t="s">
        <v>49</v>
      </c>
      <c r="U47" s="93" t="s">
        <v>54</v>
      </c>
      <c r="V47" s="99"/>
      <c r="W47" s="22"/>
      <c r="X47" s="26">
        <v>433.17</v>
      </c>
      <c r="Y47" s="66" t="s">
        <v>65</v>
      </c>
      <c r="Z47" s="66" t="s">
        <v>66</v>
      </c>
      <c r="AA47" s="99"/>
    </row>
    <row r="48" spans="18:27" ht="15" customHeight="1" x14ac:dyDescent="0.25">
      <c r="R48" s="104"/>
      <c r="S48" s="95">
        <v>1498.24</v>
      </c>
      <c r="T48" s="94" t="s">
        <v>52</v>
      </c>
      <c r="U48" s="93" t="s">
        <v>53</v>
      </c>
      <c r="V48" s="99"/>
      <c r="W48" s="22"/>
      <c r="X48" s="26"/>
      <c r="Y48" s="66"/>
      <c r="Z48" s="66"/>
      <c r="AA48" s="99"/>
    </row>
    <row r="49" spans="18:27" ht="15" customHeight="1" x14ac:dyDescent="0.25">
      <c r="R49" s="104"/>
      <c r="S49" s="95">
        <v>1498.24</v>
      </c>
      <c r="T49" s="94" t="s">
        <v>57</v>
      </c>
      <c r="U49" s="93" t="s">
        <v>58</v>
      </c>
      <c r="V49" s="99"/>
      <c r="W49" s="22"/>
      <c r="X49" s="26"/>
      <c r="Y49" s="66"/>
      <c r="Z49" s="66"/>
      <c r="AA49" s="99"/>
    </row>
    <row r="50" spans="18:27" ht="15" customHeight="1" x14ac:dyDescent="0.25">
      <c r="R50" s="104"/>
      <c r="S50" s="95">
        <v>1498.24</v>
      </c>
      <c r="T50" s="94" t="s">
        <v>59</v>
      </c>
      <c r="U50" s="93" t="s">
        <v>60</v>
      </c>
      <c r="V50" s="99"/>
      <c r="W50" s="22"/>
      <c r="X50" s="26"/>
      <c r="Y50" s="66"/>
      <c r="Z50" s="66"/>
      <c r="AA50" s="99"/>
    </row>
    <row r="51" spans="18:27" ht="15" customHeight="1" x14ac:dyDescent="0.25">
      <c r="R51" s="104"/>
      <c r="S51" s="95">
        <v>1498.24</v>
      </c>
      <c r="T51" s="94" t="s">
        <v>62</v>
      </c>
      <c r="U51" s="93" t="s">
        <v>63</v>
      </c>
      <c r="V51" s="99"/>
      <c r="W51" s="22"/>
      <c r="X51" s="26"/>
      <c r="Y51" s="66"/>
      <c r="Z51" s="66"/>
      <c r="AA51" s="99"/>
    </row>
    <row r="52" spans="18:27" ht="15" customHeight="1" x14ac:dyDescent="0.25">
      <c r="R52" s="104"/>
      <c r="S52" s="95">
        <v>1498.24</v>
      </c>
      <c r="T52" s="94" t="s">
        <v>67</v>
      </c>
      <c r="U52" s="93" t="s">
        <v>68</v>
      </c>
      <c r="V52" s="99"/>
      <c r="W52" s="22"/>
      <c r="X52" s="26"/>
      <c r="Y52" s="66"/>
      <c r="Z52" s="66"/>
      <c r="AA52" s="99"/>
    </row>
    <row r="53" spans="18:27" ht="15" customHeight="1" x14ac:dyDescent="0.25">
      <c r="R53" s="104"/>
      <c r="S53" s="95"/>
      <c r="T53" s="94"/>
      <c r="U53" s="93"/>
      <c r="V53" s="99"/>
      <c r="W53" s="22"/>
      <c r="X53" s="26"/>
      <c r="Y53" s="66"/>
      <c r="Z53" s="66"/>
      <c r="AA53" s="99"/>
    </row>
    <row r="54" spans="18:27" ht="15" customHeight="1" x14ac:dyDescent="0.25">
      <c r="R54" s="104"/>
      <c r="S54" s="95"/>
      <c r="T54" s="94"/>
      <c r="U54" s="93"/>
      <c r="V54" s="99"/>
      <c r="W54" s="22"/>
      <c r="X54" s="26"/>
      <c r="Y54" s="66"/>
      <c r="Z54" s="66"/>
      <c r="AA54" s="99"/>
    </row>
    <row r="55" spans="18:27" ht="15" customHeight="1" x14ac:dyDescent="0.25">
      <c r="R55" s="104"/>
      <c r="S55" s="95"/>
      <c r="T55" s="94"/>
      <c r="U55" s="93"/>
      <c r="V55" s="99"/>
      <c r="W55" s="22"/>
      <c r="X55" s="26"/>
      <c r="Y55" s="66"/>
      <c r="Z55" s="66"/>
      <c r="AA55" s="99"/>
    </row>
    <row r="56" spans="18:27" ht="15" customHeight="1" x14ac:dyDescent="0.25">
      <c r="R56" s="104"/>
      <c r="S56" s="81"/>
      <c r="T56" s="82"/>
      <c r="U56" s="63"/>
      <c r="V56" s="99"/>
      <c r="W56" s="22"/>
      <c r="X56" s="26"/>
      <c r="Y56" s="66"/>
      <c r="Z56" s="66"/>
      <c r="AA56" s="99"/>
    </row>
    <row r="57" spans="18:27" ht="15" customHeight="1" x14ac:dyDescent="0.25">
      <c r="R57" s="104"/>
      <c r="S57" s="81"/>
      <c r="T57" s="82"/>
      <c r="U57" s="63"/>
      <c r="V57" s="100"/>
      <c r="W57" s="22"/>
      <c r="X57" s="26"/>
      <c r="Y57" s="66"/>
      <c r="Z57" s="66"/>
      <c r="AA57" s="100"/>
    </row>
    <row r="58" spans="18:27" ht="21" customHeight="1" x14ac:dyDescent="0.25">
      <c r="R58" s="53" t="s">
        <v>11</v>
      </c>
      <c r="S58" s="54">
        <f>SUM(S46:S57)</f>
        <v>9376.08</v>
      </c>
      <c r="T58" s="85"/>
      <c r="U58" s="76"/>
      <c r="V58" s="55">
        <f>SUM(V46:V57)</f>
        <v>1498.2399999999986</v>
      </c>
      <c r="W58" s="56"/>
      <c r="X58" s="55">
        <f>SUM(X46:X57)</f>
        <v>759.21</v>
      </c>
      <c r="Y58" s="69"/>
      <c r="Z58" s="69"/>
      <c r="AA58" s="57">
        <f>SUM(AA46:AA57)</f>
        <v>288.77999999999986</v>
      </c>
    </row>
    <row r="59" spans="18:27" ht="21" customHeight="1" thickBot="1" x14ac:dyDescent="0.3">
      <c r="R59" s="49"/>
      <c r="S59" s="48"/>
      <c r="T59" s="86"/>
      <c r="U59" s="77"/>
      <c r="V59" s="50"/>
      <c r="W59" s="22"/>
      <c r="X59" s="51"/>
      <c r="Y59" s="70"/>
      <c r="Z59" s="70"/>
      <c r="AA59" s="52"/>
    </row>
    <row r="60" spans="18:27" x14ac:dyDescent="0.25">
      <c r="R60" s="105" t="s">
        <v>20</v>
      </c>
      <c r="S60" s="106"/>
      <c r="T60" s="106"/>
      <c r="U60" s="106"/>
      <c r="V60" s="107"/>
      <c r="W60" s="24"/>
      <c r="X60" s="113" t="s">
        <v>1</v>
      </c>
      <c r="Y60" s="106"/>
      <c r="Z60" s="106"/>
      <c r="AA60" s="114"/>
    </row>
    <row r="61" spans="18:27" ht="15" x14ac:dyDescent="0.25">
      <c r="R61" s="101" t="s">
        <v>15</v>
      </c>
      <c r="S61" s="95">
        <v>242.42</v>
      </c>
      <c r="T61" s="94" t="s">
        <v>49</v>
      </c>
      <c r="U61" s="93" t="s">
        <v>50</v>
      </c>
      <c r="V61" s="98">
        <f>D8-(S61+S62+S63+S64+S65+S66+S67+S68+S69+S70+S71+S72)+242.42+F8+F8+F8+F8+F8+F8+F8</f>
        <v>939.37000000000023</v>
      </c>
      <c r="W61" s="22"/>
      <c r="X61" s="26">
        <v>122.27</v>
      </c>
      <c r="Y61" s="66" t="s">
        <v>55</v>
      </c>
      <c r="Z61" s="66" t="s">
        <v>56</v>
      </c>
      <c r="AA61" s="98">
        <f>L8-(X61+X62+X63+X64+X65+X66+X67+X68+X69+X70+X71+X72)+13.97+N8+N8+N8+N8+N8+N8+N8</f>
        <v>108.30000000000007</v>
      </c>
    </row>
    <row r="62" spans="18:27" ht="15" x14ac:dyDescent="0.25">
      <c r="R62" s="102"/>
      <c r="S62" s="95">
        <v>939.37</v>
      </c>
      <c r="T62" s="94" t="s">
        <v>51</v>
      </c>
      <c r="U62" s="93" t="s">
        <v>54</v>
      </c>
      <c r="V62" s="99"/>
      <c r="W62" s="22"/>
      <c r="X62" s="26">
        <v>162.44999999999999</v>
      </c>
      <c r="Y62" s="66" t="s">
        <v>65</v>
      </c>
      <c r="Z62" s="66" t="s">
        <v>66</v>
      </c>
      <c r="AA62" s="99"/>
    </row>
    <row r="63" spans="18:27" ht="15" x14ac:dyDescent="0.25">
      <c r="R63" s="102"/>
      <c r="S63" s="95">
        <v>939.37</v>
      </c>
      <c r="T63" s="94" t="s">
        <v>52</v>
      </c>
      <c r="U63" s="93" t="s">
        <v>53</v>
      </c>
      <c r="V63" s="99"/>
      <c r="W63" s="22"/>
      <c r="X63" s="26"/>
      <c r="Y63" s="66"/>
      <c r="Z63" s="66"/>
      <c r="AA63" s="99"/>
    </row>
    <row r="64" spans="18:27" ht="15" x14ac:dyDescent="0.25">
      <c r="R64" s="102"/>
      <c r="S64" s="95">
        <v>939.37</v>
      </c>
      <c r="T64" s="94" t="s">
        <v>57</v>
      </c>
      <c r="U64" s="93" t="s">
        <v>58</v>
      </c>
      <c r="V64" s="99"/>
      <c r="W64" s="22"/>
      <c r="X64" s="26"/>
      <c r="Y64" s="66"/>
      <c r="Z64" s="66"/>
      <c r="AA64" s="99"/>
    </row>
    <row r="65" spans="18:27" ht="15" x14ac:dyDescent="0.25">
      <c r="R65" s="102"/>
      <c r="S65" s="95">
        <v>939.37</v>
      </c>
      <c r="T65" s="94" t="s">
        <v>59</v>
      </c>
      <c r="U65" s="93" t="s">
        <v>60</v>
      </c>
      <c r="V65" s="99"/>
      <c r="W65" s="22"/>
      <c r="X65" s="26"/>
      <c r="Y65" s="66"/>
      <c r="Z65" s="66"/>
      <c r="AA65" s="99"/>
    </row>
    <row r="66" spans="18:27" ht="15" x14ac:dyDescent="0.25">
      <c r="R66" s="102"/>
      <c r="S66" s="95">
        <v>939.37</v>
      </c>
      <c r="T66" s="94" t="s">
        <v>62</v>
      </c>
      <c r="U66" s="93" t="s">
        <v>64</v>
      </c>
      <c r="V66" s="99"/>
      <c r="W66" s="22"/>
      <c r="X66" s="26"/>
      <c r="Y66" s="66"/>
      <c r="Z66" s="66"/>
      <c r="AA66" s="99"/>
    </row>
    <row r="67" spans="18:27" ht="15" x14ac:dyDescent="0.25">
      <c r="R67" s="102"/>
      <c r="S67" s="95">
        <v>939.37</v>
      </c>
      <c r="T67" s="94" t="s">
        <v>67</v>
      </c>
      <c r="U67" s="93" t="s">
        <v>68</v>
      </c>
      <c r="V67" s="99"/>
      <c r="W67" s="22"/>
      <c r="X67" s="26"/>
      <c r="Y67" s="66"/>
      <c r="Z67" s="66"/>
      <c r="AA67" s="99"/>
    </row>
    <row r="68" spans="18:27" ht="15" x14ac:dyDescent="0.25">
      <c r="R68" s="102"/>
      <c r="S68" s="95"/>
      <c r="T68" s="94"/>
      <c r="U68" s="93"/>
      <c r="V68" s="99"/>
      <c r="W68" s="22"/>
      <c r="X68" s="26"/>
      <c r="Y68" s="66"/>
      <c r="Z68" s="66"/>
      <c r="AA68" s="99"/>
    </row>
    <row r="69" spans="18:27" ht="15" x14ac:dyDescent="0.25">
      <c r="R69" s="102"/>
      <c r="S69" s="95"/>
      <c r="T69" s="94"/>
      <c r="U69" s="93"/>
      <c r="V69" s="99"/>
      <c r="W69" s="22"/>
      <c r="X69" s="26"/>
      <c r="Y69" s="66"/>
      <c r="Z69" s="66"/>
      <c r="AA69" s="99"/>
    </row>
    <row r="70" spans="18:27" ht="15" x14ac:dyDescent="0.25">
      <c r="R70" s="102"/>
      <c r="S70" s="95"/>
      <c r="T70" s="94"/>
      <c r="U70" s="93"/>
      <c r="V70" s="99"/>
      <c r="W70" s="22"/>
      <c r="X70" s="26"/>
      <c r="Y70" s="66"/>
      <c r="Z70" s="66"/>
      <c r="AA70" s="99"/>
    </row>
    <row r="71" spans="18:27" ht="15" x14ac:dyDescent="0.25">
      <c r="R71" s="102"/>
      <c r="S71" s="81"/>
      <c r="T71" s="82"/>
      <c r="U71" s="63"/>
      <c r="V71" s="99"/>
      <c r="W71" s="22"/>
      <c r="X71" s="26"/>
      <c r="Y71" s="66"/>
      <c r="Z71" s="66"/>
      <c r="AA71" s="99"/>
    </row>
    <row r="72" spans="18:27" ht="15" x14ac:dyDescent="0.25">
      <c r="R72" s="102"/>
      <c r="S72" s="81"/>
      <c r="T72" s="82"/>
      <c r="U72" s="63"/>
      <c r="V72" s="100"/>
      <c r="W72" s="22"/>
      <c r="X72" s="26"/>
      <c r="Y72" s="66"/>
      <c r="Z72" s="66"/>
      <c r="AA72" s="100"/>
    </row>
    <row r="73" spans="18:27" ht="16.5" thickBot="1" x14ac:dyDescent="0.3">
      <c r="R73" s="19" t="s">
        <v>11</v>
      </c>
      <c r="S73" s="35">
        <f>SUM(S61:S72)</f>
        <v>5878.6399999999994</v>
      </c>
      <c r="T73" s="83"/>
      <c r="U73" s="74"/>
      <c r="V73" s="28">
        <f>SUM(V61:V72)</f>
        <v>939.37000000000023</v>
      </c>
      <c r="W73" s="23"/>
      <c r="X73" s="28">
        <f>SUM(X61:X72)</f>
        <v>284.71999999999997</v>
      </c>
      <c r="Y73" s="67"/>
      <c r="Z73" s="67"/>
      <c r="AA73" s="40">
        <f>SUM(AA61:AA72)</f>
        <v>108.30000000000007</v>
      </c>
    </row>
    <row r="74" spans="18:27" x14ac:dyDescent="0.25">
      <c r="R74" s="105" t="s">
        <v>20</v>
      </c>
      <c r="S74" s="106"/>
      <c r="T74" s="106"/>
      <c r="U74" s="106"/>
      <c r="V74" s="107"/>
      <c r="W74" s="24"/>
      <c r="X74" s="113" t="s">
        <v>1</v>
      </c>
      <c r="Y74" s="106"/>
      <c r="Z74" s="106"/>
      <c r="AA74" s="114"/>
    </row>
    <row r="75" spans="18:27" ht="15" customHeight="1" x14ac:dyDescent="0.25">
      <c r="R75" s="101" t="s">
        <v>16</v>
      </c>
      <c r="S75" s="95">
        <v>288.45</v>
      </c>
      <c r="T75" s="94" t="s">
        <v>49</v>
      </c>
      <c r="U75" s="93" t="s">
        <v>50</v>
      </c>
      <c r="V75" s="98">
        <f>D9-(S75+S76+S77+S78+S79+S80+S81+S82+S83+S84+S85+S86)+288.45+F9+F9+F9+F9+F9+F9+F9</f>
        <v>1117.73</v>
      </c>
      <c r="W75" s="22"/>
      <c r="X75" s="26">
        <v>326.04000000000002</v>
      </c>
      <c r="Y75" s="66" t="s">
        <v>55</v>
      </c>
      <c r="Z75" s="66" t="s">
        <v>56</v>
      </c>
      <c r="AA75" s="98">
        <f>L9-(X75+X76+X77+X78+X79+X80+X81+X82+X83+X84+X85+X86)+37.26+N9+N9+N9+N9+N9+N9+N9</f>
        <v>288.77999999999986</v>
      </c>
    </row>
    <row r="76" spans="18:27" ht="15" customHeight="1" x14ac:dyDescent="0.25">
      <c r="R76" s="102"/>
      <c r="S76" s="95">
        <v>1117.73</v>
      </c>
      <c r="T76" s="94" t="s">
        <v>49</v>
      </c>
      <c r="U76" s="93" t="s">
        <v>54</v>
      </c>
      <c r="V76" s="99"/>
      <c r="W76" s="22"/>
      <c r="X76" s="26">
        <v>433.17</v>
      </c>
      <c r="Y76" s="66" t="s">
        <v>65</v>
      </c>
      <c r="Z76" s="66" t="s">
        <v>66</v>
      </c>
      <c r="AA76" s="99"/>
    </row>
    <row r="77" spans="18:27" ht="15" customHeight="1" x14ac:dyDescent="0.25">
      <c r="R77" s="102"/>
      <c r="S77" s="95">
        <v>1117.73</v>
      </c>
      <c r="T77" s="94" t="s">
        <v>52</v>
      </c>
      <c r="U77" s="93" t="s">
        <v>53</v>
      </c>
      <c r="V77" s="99"/>
      <c r="W77" s="22"/>
      <c r="X77" s="26"/>
      <c r="Y77" s="66"/>
      <c r="Z77" s="66"/>
      <c r="AA77" s="99"/>
    </row>
    <row r="78" spans="18:27" ht="15" customHeight="1" x14ac:dyDescent="0.25">
      <c r="R78" s="102"/>
      <c r="S78" s="95">
        <v>1117.73</v>
      </c>
      <c r="T78" s="94" t="s">
        <v>57</v>
      </c>
      <c r="U78" s="93" t="s">
        <v>58</v>
      </c>
      <c r="V78" s="99"/>
      <c r="W78" s="22"/>
      <c r="X78" s="26"/>
      <c r="Y78" s="66"/>
      <c r="Z78" s="66"/>
      <c r="AA78" s="99"/>
    </row>
    <row r="79" spans="18:27" ht="15" customHeight="1" x14ac:dyDescent="0.25">
      <c r="R79" s="102"/>
      <c r="S79" s="95">
        <v>1117.73</v>
      </c>
      <c r="T79" s="94" t="s">
        <v>59</v>
      </c>
      <c r="U79" s="93" t="s">
        <v>60</v>
      </c>
      <c r="V79" s="99"/>
      <c r="W79" s="22"/>
      <c r="X79" s="26"/>
      <c r="Y79" s="66"/>
      <c r="Z79" s="66"/>
      <c r="AA79" s="99"/>
    </row>
    <row r="80" spans="18:27" ht="15" customHeight="1" x14ac:dyDescent="0.25">
      <c r="R80" s="102"/>
      <c r="S80" s="95">
        <v>1117.73</v>
      </c>
      <c r="T80" s="94" t="s">
        <v>62</v>
      </c>
      <c r="U80" s="93" t="s">
        <v>64</v>
      </c>
      <c r="V80" s="99"/>
      <c r="W80" s="22"/>
      <c r="X80" s="26"/>
      <c r="Y80" s="66"/>
      <c r="Z80" s="66"/>
      <c r="AA80" s="99"/>
    </row>
    <row r="81" spans="15:27" ht="15" customHeight="1" x14ac:dyDescent="0.25">
      <c r="R81" s="102"/>
      <c r="S81" s="95">
        <v>1117.73</v>
      </c>
      <c r="T81" s="94" t="s">
        <v>67</v>
      </c>
      <c r="U81" s="93" t="s">
        <v>68</v>
      </c>
      <c r="V81" s="99"/>
      <c r="W81" s="22"/>
      <c r="X81" s="26"/>
      <c r="Y81" s="66"/>
      <c r="Z81" s="66"/>
      <c r="AA81" s="99"/>
    </row>
    <row r="82" spans="15:27" ht="15" customHeight="1" x14ac:dyDescent="0.25">
      <c r="R82" s="102"/>
      <c r="S82" s="95"/>
      <c r="T82" s="94"/>
      <c r="U82" s="93"/>
      <c r="V82" s="99"/>
      <c r="W82" s="22"/>
      <c r="X82" s="26"/>
      <c r="Y82" s="66"/>
      <c r="Z82" s="66"/>
      <c r="AA82" s="99"/>
    </row>
    <row r="83" spans="15:27" ht="15" customHeight="1" x14ac:dyDescent="0.25">
      <c r="R83" s="102"/>
      <c r="S83" s="95"/>
      <c r="T83" s="94"/>
      <c r="U83" s="93"/>
      <c r="V83" s="99"/>
      <c r="W83" s="22"/>
      <c r="X83" s="26"/>
      <c r="Y83" s="66"/>
      <c r="Z83" s="66"/>
      <c r="AA83" s="99"/>
    </row>
    <row r="84" spans="15:27" ht="15" customHeight="1" x14ac:dyDescent="0.25">
      <c r="R84" s="102"/>
      <c r="S84" s="95"/>
      <c r="T84" s="94"/>
      <c r="U84" s="93"/>
      <c r="V84" s="99"/>
      <c r="W84" s="22"/>
      <c r="X84" s="26"/>
      <c r="Y84" s="66"/>
      <c r="Z84" s="66"/>
      <c r="AA84" s="99"/>
    </row>
    <row r="85" spans="15:27" ht="15" customHeight="1" x14ac:dyDescent="0.25">
      <c r="R85" s="102"/>
      <c r="S85" s="81"/>
      <c r="T85" s="82"/>
      <c r="U85" s="63"/>
      <c r="V85" s="99"/>
      <c r="W85" s="22"/>
      <c r="X85" s="26"/>
      <c r="Y85" s="66"/>
      <c r="Z85" s="66"/>
      <c r="AA85" s="99"/>
    </row>
    <row r="86" spans="15:27" ht="15" customHeight="1" x14ac:dyDescent="0.25">
      <c r="R86" s="103"/>
      <c r="S86" s="81"/>
      <c r="T86" s="82"/>
      <c r="U86" s="63"/>
      <c r="V86" s="100"/>
      <c r="W86" s="22"/>
      <c r="X86" s="26"/>
      <c r="Y86" s="66"/>
      <c r="Z86" s="66"/>
      <c r="AA86" s="100"/>
    </row>
    <row r="87" spans="15:27" ht="16.5" thickBot="1" x14ac:dyDescent="0.3">
      <c r="R87" s="19" t="s">
        <v>11</v>
      </c>
      <c r="S87" s="35">
        <f>SUM(S75:S86)</f>
        <v>6994.83</v>
      </c>
      <c r="T87" s="83"/>
      <c r="U87" s="74"/>
      <c r="V87" s="28">
        <f>SUM(V75:V86)</f>
        <v>1117.73</v>
      </c>
      <c r="W87" s="23"/>
      <c r="X87" s="28">
        <f>SUM(X75:X86)</f>
        <v>759.21</v>
      </c>
      <c r="Y87" s="67"/>
      <c r="Z87" s="67"/>
      <c r="AA87" s="40">
        <f>SUM(AA75:AA86)</f>
        <v>288.77999999999986</v>
      </c>
    </row>
    <row r="88" spans="15:27" x14ac:dyDescent="0.25">
      <c r="R88" s="111" t="s">
        <v>20</v>
      </c>
      <c r="S88" s="109"/>
      <c r="T88" s="109"/>
      <c r="U88" s="109"/>
      <c r="V88" s="112"/>
      <c r="W88" s="22"/>
      <c r="X88" s="108" t="s">
        <v>1</v>
      </c>
      <c r="Y88" s="109"/>
      <c r="Z88" s="109"/>
      <c r="AA88" s="110"/>
    </row>
    <row r="89" spans="15:27" ht="15" x14ac:dyDescent="0.25">
      <c r="R89" s="101" t="s">
        <v>39</v>
      </c>
      <c r="S89" s="95">
        <v>380.5</v>
      </c>
      <c r="T89" s="94" t="s">
        <v>49</v>
      </c>
      <c r="U89" s="93" t="s">
        <v>50</v>
      </c>
      <c r="V89" s="98">
        <f>D10-(S89+S90+S91+S92+S93+S94+S95+S96+S97+S98+S99+S100)+380.51+F10+F10+F10+F10+F10+F10+F10</f>
        <v>1474.46</v>
      </c>
      <c r="W89" s="22"/>
      <c r="X89" s="26">
        <v>163.01</v>
      </c>
      <c r="Y89" s="66" t="s">
        <v>55</v>
      </c>
      <c r="Z89" s="66" t="s">
        <v>56</v>
      </c>
      <c r="AA89" s="98">
        <f>L10-(X89+X90+X91+X92+X93+X94+X95+X96+X97+X98+X99+X100)+18.63+N10+N10+N10+N10+N10+N10+N10</f>
        <v>144.38</v>
      </c>
    </row>
    <row r="90" spans="15:27" ht="15" x14ac:dyDescent="0.25">
      <c r="R90" s="102"/>
      <c r="S90" s="95">
        <v>1474.47</v>
      </c>
      <c r="T90" s="94" t="s">
        <v>49</v>
      </c>
      <c r="U90" s="93" t="s">
        <v>54</v>
      </c>
      <c r="V90" s="99"/>
      <c r="W90" s="22"/>
      <c r="X90" s="26">
        <v>216.57</v>
      </c>
      <c r="Y90" s="66" t="s">
        <v>65</v>
      </c>
      <c r="Z90" s="66" t="s">
        <v>66</v>
      </c>
      <c r="AA90" s="99"/>
    </row>
    <row r="91" spans="15:27" ht="15" x14ac:dyDescent="0.25">
      <c r="R91" s="102"/>
      <c r="S91" s="95">
        <v>1474.45</v>
      </c>
      <c r="T91" s="94" t="s">
        <v>52</v>
      </c>
      <c r="U91" s="93" t="s">
        <v>53</v>
      </c>
      <c r="V91" s="99"/>
      <c r="W91" s="22"/>
      <c r="X91" s="26"/>
      <c r="Y91" s="66"/>
      <c r="Z91" s="66"/>
      <c r="AA91" s="99"/>
    </row>
    <row r="92" spans="15:27" ht="15" x14ac:dyDescent="0.25">
      <c r="R92" s="102"/>
      <c r="S92" s="95">
        <v>1474.47</v>
      </c>
      <c r="T92" s="94" t="s">
        <v>57</v>
      </c>
      <c r="U92" s="93" t="s">
        <v>58</v>
      </c>
      <c r="V92" s="99"/>
      <c r="W92" s="22"/>
      <c r="X92" s="26"/>
      <c r="Y92" s="66"/>
      <c r="Z92" s="66"/>
      <c r="AA92" s="99"/>
    </row>
    <row r="93" spans="15:27" ht="15" x14ac:dyDescent="0.25">
      <c r="O93" t="s">
        <v>27</v>
      </c>
      <c r="R93" s="102"/>
      <c r="S93" s="95">
        <v>1474.46</v>
      </c>
      <c r="T93" s="94" t="s">
        <v>61</v>
      </c>
      <c r="U93" s="93" t="s">
        <v>60</v>
      </c>
      <c r="V93" s="99"/>
      <c r="W93" s="22"/>
      <c r="X93" s="26"/>
      <c r="Y93" s="66"/>
      <c r="Z93" s="66"/>
      <c r="AA93" s="99"/>
    </row>
    <row r="94" spans="15:27" ht="15" x14ac:dyDescent="0.25">
      <c r="R94" s="102"/>
      <c r="S94" s="95">
        <v>1474.46</v>
      </c>
      <c r="T94" s="94" t="s">
        <v>62</v>
      </c>
      <c r="U94" s="93" t="s">
        <v>64</v>
      </c>
      <c r="V94" s="99"/>
      <c r="W94" s="22"/>
      <c r="X94" s="26"/>
      <c r="Y94" s="66"/>
      <c r="Z94" s="66"/>
      <c r="AA94" s="99"/>
    </row>
    <row r="95" spans="15:27" ht="15" x14ac:dyDescent="0.25">
      <c r="R95" s="102"/>
      <c r="S95" s="95">
        <v>1474.46</v>
      </c>
      <c r="T95" s="94" t="s">
        <v>67</v>
      </c>
      <c r="U95" s="93" t="s">
        <v>68</v>
      </c>
      <c r="V95" s="99"/>
      <c r="W95" s="22"/>
      <c r="X95" s="26"/>
      <c r="Y95" s="66"/>
      <c r="Z95" s="66"/>
      <c r="AA95" s="99"/>
    </row>
    <row r="96" spans="15:27" ht="15" x14ac:dyDescent="0.25">
      <c r="R96" s="102"/>
      <c r="S96" s="95"/>
      <c r="T96" s="94"/>
      <c r="U96" s="93"/>
      <c r="V96" s="99"/>
      <c r="W96" s="22"/>
      <c r="X96" s="26"/>
      <c r="Y96" s="66"/>
      <c r="Z96" s="66"/>
      <c r="AA96" s="99"/>
    </row>
    <row r="97" spans="18:27" ht="15" x14ac:dyDescent="0.25">
      <c r="R97" s="102"/>
      <c r="S97" s="95"/>
      <c r="T97" s="94"/>
      <c r="U97" s="93"/>
      <c r="V97" s="99"/>
      <c r="W97" s="22"/>
      <c r="X97" s="26"/>
      <c r="Y97" s="66"/>
      <c r="Z97" s="66"/>
      <c r="AA97" s="99"/>
    </row>
    <row r="98" spans="18:27" ht="15.75" customHeight="1" x14ac:dyDescent="0.25">
      <c r="R98" s="102"/>
      <c r="S98" s="95"/>
      <c r="T98" s="94"/>
      <c r="U98" s="93"/>
      <c r="V98" s="99"/>
      <c r="W98" s="22"/>
      <c r="X98" s="26"/>
      <c r="Y98" s="66"/>
      <c r="Z98" s="66"/>
      <c r="AA98" s="99"/>
    </row>
    <row r="99" spans="18:27" ht="15" x14ac:dyDescent="0.25">
      <c r="R99" s="102"/>
      <c r="S99" s="81"/>
      <c r="T99" s="82"/>
      <c r="U99" s="63"/>
      <c r="V99" s="99"/>
      <c r="W99" s="22"/>
      <c r="X99" s="26"/>
      <c r="Y99" s="66"/>
      <c r="Z99" s="66"/>
      <c r="AA99" s="99"/>
    </row>
    <row r="100" spans="18:27" ht="15" x14ac:dyDescent="0.25">
      <c r="R100" s="103"/>
      <c r="S100" s="81"/>
      <c r="T100" s="82"/>
      <c r="U100" s="63"/>
      <c r="V100" s="100"/>
      <c r="W100" s="22"/>
      <c r="X100" s="26"/>
      <c r="Y100" s="66"/>
      <c r="Z100" s="66"/>
      <c r="AA100" s="100"/>
    </row>
    <row r="101" spans="18:27" ht="16.5" thickBot="1" x14ac:dyDescent="0.3">
      <c r="R101" s="18" t="s">
        <v>11</v>
      </c>
      <c r="S101" s="36">
        <f>SUM(S89:S100)</f>
        <v>9227.27</v>
      </c>
      <c r="T101" s="84"/>
      <c r="U101" s="75"/>
      <c r="V101" s="29">
        <f>SUM(V89:V100)</f>
        <v>1474.46</v>
      </c>
      <c r="W101" s="22"/>
      <c r="X101" s="29">
        <f>SUM(X89:X100)</f>
        <v>379.58</v>
      </c>
      <c r="Y101" s="68"/>
      <c r="Z101" s="68"/>
      <c r="AA101" s="41">
        <f>SUM(AA89:AA100)</f>
        <v>144.38</v>
      </c>
    </row>
    <row r="102" spans="18:27" x14ac:dyDescent="0.25">
      <c r="R102" s="105" t="s">
        <v>20</v>
      </c>
      <c r="S102" s="106"/>
      <c r="T102" s="106"/>
      <c r="U102" s="106"/>
      <c r="V102" s="107"/>
      <c r="W102" s="24"/>
      <c r="X102" s="113" t="s">
        <v>1</v>
      </c>
      <c r="Y102" s="106"/>
      <c r="Z102" s="106"/>
      <c r="AA102" s="114"/>
    </row>
    <row r="103" spans="18:27" ht="15" x14ac:dyDescent="0.25">
      <c r="R103" s="104" t="s">
        <v>40</v>
      </c>
      <c r="S103" s="95">
        <v>98.2</v>
      </c>
      <c r="T103" s="94" t="s">
        <v>49</v>
      </c>
      <c r="U103" s="93" t="s">
        <v>50</v>
      </c>
      <c r="V103" s="98">
        <f>D11-(S103+S104+S105+S106+S107+S108+S109+S110+S111+S112+S113+S114)+98.2+F11+F11+F11+F11+F11+F11+F11</f>
        <v>380.50999999999954</v>
      </c>
      <c r="W103" s="22"/>
      <c r="X103" s="26">
        <v>326.04000000000002</v>
      </c>
      <c r="Y103" s="66" t="s">
        <v>55</v>
      </c>
      <c r="Z103" s="66" t="s">
        <v>56</v>
      </c>
      <c r="AA103" s="98">
        <f>L11-(X103+X104+X105+X106+X107+X108+X109+X110+X111+X112+X113+X114)+37.26+N11+N11+N11+N11+N11+N11+N11</f>
        <v>288.77999999999986</v>
      </c>
    </row>
    <row r="104" spans="18:27" ht="15" x14ac:dyDescent="0.25">
      <c r="R104" s="104"/>
      <c r="S104" s="95">
        <v>380.51</v>
      </c>
      <c r="T104" s="94" t="s">
        <v>49</v>
      </c>
      <c r="U104" s="93" t="s">
        <v>54</v>
      </c>
      <c r="V104" s="99"/>
      <c r="W104" s="22"/>
      <c r="X104" s="26">
        <v>433.17</v>
      </c>
      <c r="Y104" s="66" t="s">
        <v>65</v>
      </c>
      <c r="Z104" s="66" t="s">
        <v>66</v>
      </c>
      <c r="AA104" s="99"/>
    </row>
    <row r="105" spans="18:27" ht="15" x14ac:dyDescent="0.25">
      <c r="R105" s="104"/>
      <c r="S105" s="95">
        <v>380.51</v>
      </c>
      <c r="T105" s="94" t="s">
        <v>52</v>
      </c>
      <c r="U105" s="93" t="s">
        <v>53</v>
      </c>
      <c r="V105" s="99"/>
      <c r="W105" s="22"/>
      <c r="X105" s="26"/>
      <c r="Y105" s="66"/>
      <c r="Z105" s="66"/>
      <c r="AA105" s="99"/>
    </row>
    <row r="106" spans="18:27" ht="15" x14ac:dyDescent="0.25">
      <c r="R106" s="104"/>
      <c r="S106" s="95">
        <v>380.51</v>
      </c>
      <c r="T106" s="94" t="s">
        <v>57</v>
      </c>
      <c r="U106" s="93" t="s">
        <v>58</v>
      </c>
      <c r="V106" s="99"/>
      <c r="W106" s="22"/>
      <c r="X106" s="26"/>
      <c r="Y106" s="66"/>
      <c r="Z106" s="66"/>
      <c r="AA106" s="99"/>
    </row>
    <row r="107" spans="18:27" ht="15" x14ac:dyDescent="0.25">
      <c r="R107" s="104"/>
      <c r="S107" s="95">
        <v>380.51</v>
      </c>
      <c r="T107" s="94" t="s">
        <v>59</v>
      </c>
      <c r="U107" s="93" t="s">
        <v>60</v>
      </c>
      <c r="V107" s="99"/>
      <c r="W107" s="22"/>
      <c r="X107" s="26"/>
      <c r="Y107" s="66"/>
      <c r="Z107" s="66"/>
      <c r="AA107" s="99"/>
    </row>
    <row r="108" spans="18:27" ht="15" x14ac:dyDescent="0.25">
      <c r="R108" s="104"/>
      <c r="S108" s="95">
        <v>380.51</v>
      </c>
      <c r="T108" s="94" t="s">
        <v>62</v>
      </c>
      <c r="U108" s="93" t="s">
        <v>64</v>
      </c>
      <c r="V108" s="99"/>
      <c r="W108" s="22"/>
      <c r="X108" s="26"/>
      <c r="Y108" s="66"/>
      <c r="Z108" s="66"/>
      <c r="AA108" s="99"/>
    </row>
    <row r="109" spans="18:27" ht="15" x14ac:dyDescent="0.25">
      <c r="R109" s="104"/>
      <c r="S109" s="95">
        <v>380.51</v>
      </c>
      <c r="T109" s="94" t="s">
        <v>67</v>
      </c>
      <c r="U109" s="93" t="s">
        <v>68</v>
      </c>
      <c r="V109" s="99"/>
      <c r="W109" s="22"/>
      <c r="X109" s="26"/>
      <c r="Y109" s="66"/>
      <c r="Z109" s="66"/>
      <c r="AA109" s="99"/>
    </row>
    <row r="110" spans="18:27" ht="15" x14ac:dyDescent="0.25">
      <c r="R110" s="104"/>
      <c r="S110" s="95"/>
      <c r="T110" s="94"/>
      <c r="U110" s="93"/>
      <c r="V110" s="99"/>
      <c r="W110" s="22"/>
      <c r="X110" s="26"/>
      <c r="Y110" s="66"/>
      <c r="Z110" s="66"/>
      <c r="AA110" s="99"/>
    </row>
    <row r="111" spans="18:27" ht="15" x14ac:dyDescent="0.25">
      <c r="R111" s="104"/>
      <c r="S111" s="95"/>
      <c r="T111" s="94"/>
      <c r="U111" s="93"/>
      <c r="V111" s="99"/>
      <c r="W111" s="22"/>
      <c r="X111" s="26"/>
      <c r="Y111" s="66"/>
      <c r="Z111" s="66"/>
      <c r="AA111" s="99"/>
    </row>
    <row r="112" spans="18:27" ht="15" x14ac:dyDescent="0.25">
      <c r="R112" s="104"/>
      <c r="S112" s="95"/>
      <c r="T112" s="94"/>
      <c r="U112" s="93"/>
      <c r="V112" s="99"/>
      <c r="W112" s="22"/>
      <c r="X112" s="26"/>
      <c r="Y112" s="66"/>
      <c r="Z112" s="66"/>
      <c r="AA112" s="99"/>
    </row>
    <row r="113" spans="18:27" ht="15" x14ac:dyDescent="0.25">
      <c r="R113" s="104"/>
      <c r="S113" s="81"/>
      <c r="T113" s="82"/>
      <c r="U113" s="63"/>
      <c r="V113" s="99"/>
      <c r="W113" s="22"/>
      <c r="X113" s="26"/>
      <c r="Y113" s="66"/>
      <c r="Z113" s="66"/>
      <c r="AA113" s="99"/>
    </row>
    <row r="114" spans="18:27" ht="15" x14ac:dyDescent="0.25">
      <c r="R114" s="104"/>
      <c r="S114" s="81"/>
      <c r="T114" s="82"/>
      <c r="U114" s="63"/>
      <c r="V114" s="100"/>
      <c r="W114" s="22"/>
      <c r="X114" s="26"/>
      <c r="Y114" s="66"/>
      <c r="Z114" s="66"/>
      <c r="AA114" s="100"/>
    </row>
    <row r="115" spans="18:27" ht="16.5" thickBot="1" x14ac:dyDescent="0.3">
      <c r="R115" s="19" t="s">
        <v>11</v>
      </c>
      <c r="S115" s="35">
        <f>SUM(S103:S114)</f>
        <v>2381.2600000000002</v>
      </c>
      <c r="T115" s="83"/>
      <c r="U115" s="74"/>
      <c r="V115" s="28">
        <f>SUM(V103:V114)</f>
        <v>380.50999999999954</v>
      </c>
      <c r="W115" s="23"/>
      <c r="X115" s="28">
        <f>SUM(X103:X114)</f>
        <v>759.21</v>
      </c>
      <c r="Y115" s="67"/>
      <c r="Z115" s="67"/>
      <c r="AA115" s="40">
        <f>SUM(AA103:AA114)</f>
        <v>288.77999999999986</v>
      </c>
    </row>
    <row r="116" spans="18:27" x14ac:dyDescent="0.25">
      <c r="R116" s="125" t="s">
        <v>20</v>
      </c>
      <c r="S116" s="126"/>
      <c r="T116" s="126"/>
      <c r="U116" s="126"/>
      <c r="V116" s="126"/>
      <c r="W116" s="24"/>
      <c r="X116" s="126" t="s">
        <v>1</v>
      </c>
      <c r="Y116" s="126"/>
      <c r="Z116" s="126"/>
      <c r="AA116" s="127"/>
    </row>
    <row r="117" spans="18:27" ht="15" x14ac:dyDescent="0.25">
      <c r="R117" s="101" t="s">
        <v>38</v>
      </c>
      <c r="S117" s="95">
        <v>196.39</v>
      </c>
      <c r="T117" s="94" t="s">
        <v>49</v>
      </c>
      <c r="U117" s="93" t="s">
        <v>50</v>
      </c>
      <c r="V117" s="98">
        <f>D12-(S117+S118+S119+S120+S121+S122+S123+S124+S125+S126+S127+S128)+196.39+F12+F12+F12+F12+F12+F12+F12</f>
        <v>761.01000000000022</v>
      </c>
      <c r="W117" s="22"/>
      <c r="X117" s="42"/>
      <c r="Y117" s="66"/>
      <c r="Z117" s="66"/>
      <c r="AA117" s="98">
        <f>L12-(X117+X118+X119+X120+X121+X122+X123+X124+X125+X126+X127+X128)+37.26+N12+N12+N12+N12+N12+N12+N12</f>
        <v>1047.9899999999998</v>
      </c>
    </row>
    <row r="118" spans="18:27" ht="15" x14ac:dyDescent="0.25">
      <c r="R118" s="102"/>
      <c r="S118" s="95">
        <v>761.01</v>
      </c>
      <c r="T118" s="94" t="s">
        <v>49</v>
      </c>
      <c r="U118" s="93" t="s">
        <v>54</v>
      </c>
      <c r="V118" s="99"/>
      <c r="W118" s="22"/>
      <c r="X118" s="42"/>
      <c r="Y118" s="66"/>
      <c r="Z118" s="66"/>
      <c r="AA118" s="99"/>
    </row>
    <row r="119" spans="18:27" ht="15" x14ac:dyDescent="0.25">
      <c r="R119" s="102"/>
      <c r="S119" s="95">
        <v>761.01</v>
      </c>
      <c r="T119" s="94" t="s">
        <v>52</v>
      </c>
      <c r="U119" s="93" t="s">
        <v>53</v>
      </c>
      <c r="V119" s="99"/>
      <c r="W119" s="22"/>
      <c r="X119" s="42"/>
      <c r="Y119" s="66"/>
      <c r="Z119" s="66"/>
      <c r="AA119" s="99"/>
    </row>
    <row r="120" spans="18:27" ht="15" x14ac:dyDescent="0.25">
      <c r="R120" s="102"/>
      <c r="S120" s="95">
        <v>761.01</v>
      </c>
      <c r="T120" s="94" t="s">
        <v>57</v>
      </c>
      <c r="U120" s="93" t="s">
        <v>58</v>
      </c>
      <c r="V120" s="99"/>
      <c r="W120" s="22"/>
      <c r="X120" s="42"/>
      <c r="Y120" s="66"/>
      <c r="Z120" s="66"/>
      <c r="AA120" s="99"/>
    </row>
    <row r="121" spans="18:27" ht="15" x14ac:dyDescent="0.25">
      <c r="R121" s="102"/>
      <c r="S121" s="95">
        <v>761.01</v>
      </c>
      <c r="T121" s="94" t="s">
        <v>59</v>
      </c>
      <c r="U121" s="93" t="s">
        <v>60</v>
      </c>
      <c r="V121" s="99"/>
      <c r="W121" s="22"/>
      <c r="X121" s="42"/>
      <c r="Y121" s="66"/>
      <c r="Z121" s="66"/>
      <c r="AA121" s="99"/>
    </row>
    <row r="122" spans="18:27" ht="15" x14ac:dyDescent="0.25">
      <c r="R122" s="102"/>
      <c r="S122" s="95">
        <v>761.01</v>
      </c>
      <c r="T122" s="94" t="s">
        <v>62</v>
      </c>
      <c r="U122" s="93" t="s">
        <v>64</v>
      </c>
      <c r="V122" s="99"/>
      <c r="W122" s="22"/>
      <c r="X122" s="42"/>
      <c r="Y122" s="66"/>
      <c r="Z122" s="66"/>
      <c r="AA122" s="99"/>
    </row>
    <row r="123" spans="18:27" ht="15" x14ac:dyDescent="0.25">
      <c r="R123" s="102"/>
      <c r="S123" s="95">
        <v>761.01</v>
      </c>
      <c r="T123" s="94" t="s">
        <v>67</v>
      </c>
      <c r="U123" s="93" t="s">
        <v>68</v>
      </c>
      <c r="V123" s="99"/>
      <c r="W123" s="22"/>
      <c r="X123" s="42"/>
      <c r="Y123" s="66"/>
      <c r="Z123" s="66"/>
      <c r="AA123" s="99"/>
    </row>
    <row r="124" spans="18:27" ht="15" x14ac:dyDescent="0.25">
      <c r="R124" s="102"/>
      <c r="S124" s="95"/>
      <c r="T124" s="94"/>
      <c r="U124" s="93"/>
      <c r="V124" s="99"/>
      <c r="W124" s="22"/>
      <c r="X124" s="42"/>
      <c r="Y124" s="66"/>
      <c r="Z124" s="66"/>
      <c r="AA124" s="99"/>
    </row>
    <row r="125" spans="18:27" ht="15" x14ac:dyDescent="0.25">
      <c r="R125" s="102"/>
      <c r="S125" s="95"/>
      <c r="T125" s="94"/>
      <c r="U125" s="93"/>
      <c r="V125" s="99"/>
      <c r="W125" s="22"/>
      <c r="X125" s="42"/>
      <c r="Y125" s="66"/>
      <c r="Z125" s="66"/>
      <c r="AA125" s="99"/>
    </row>
    <row r="126" spans="18:27" ht="15" x14ac:dyDescent="0.25">
      <c r="R126" s="102"/>
      <c r="S126" s="95"/>
      <c r="T126" s="94"/>
      <c r="U126" s="93"/>
      <c r="V126" s="99"/>
      <c r="W126" s="22"/>
      <c r="X126" s="42"/>
      <c r="Y126" s="66"/>
      <c r="Z126" s="66"/>
      <c r="AA126" s="99"/>
    </row>
    <row r="127" spans="18:27" ht="15" x14ac:dyDescent="0.25">
      <c r="R127" s="102"/>
      <c r="S127" s="81"/>
      <c r="T127" s="82"/>
      <c r="U127" s="63"/>
      <c r="V127" s="99"/>
      <c r="W127" s="22"/>
      <c r="X127" s="42"/>
      <c r="Y127" s="66"/>
      <c r="Z127" s="66"/>
      <c r="AA127" s="99"/>
    </row>
    <row r="128" spans="18:27" ht="15" x14ac:dyDescent="0.25">
      <c r="R128" s="103"/>
      <c r="S128" s="81"/>
      <c r="T128" s="82"/>
      <c r="U128" s="63"/>
      <c r="V128" s="100"/>
      <c r="W128" s="22"/>
      <c r="X128" s="42"/>
      <c r="Y128" s="66"/>
      <c r="Z128" s="66"/>
      <c r="AA128" s="100"/>
    </row>
    <row r="129" spans="18:27" ht="16.5" thickBot="1" x14ac:dyDescent="0.3">
      <c r="R129" s="19" t="s">
        <v>11</v>
      </c>
      <c r="S129" s="35">
        <f>SUM(S117:S128)</f>
        <v>4762.4500000000007</v>
      </c>
      <c r="T129" s="83"/>
      <c r="U129" s="74"/>
      <c r="V129" s="30">
        <f>SUM(V117:V128)</f>
        <v>761.01000000000022</v>
      </c>
      <c r="W129" s="23"/>
      <c r="X129" s="43">
        <f>SUM(X117:X128)</f>
        <v>0</v>
      </c>
      <c r="Y129" s="67"/>
      <c r="Z129" s="67"/>
      <c r="AA129" s="40">
        <f>SUM(AA117:AA128)</f>
        <v>1047.9899999999998</v>
      </c>
    </row>
    <row r="130" spans="18:27" x14ac:dyDescent="0.25">
      <c r="R130" s="125" t="s">
        <v>20</v>
      </c>
      <c r="S130" s="126"/>
      <c r="T130" s="126"/>
      <c r="U130" s="126"/>
      <c r="V130" s="126"/>
      <c r="W130" s="24"/>
      <c r="X130" s="126" t="s">
        <v>1</v>
      </c>
      <c r="Y130" s="126"/>
      <c r="Z130" s="126"/>
      <c r="AA130" s="127"/>
    </row>
    <row r="131" spans="18:27" ht="15" x14ac:dyDescent="0.25">
      <c r="R131" s="104" t="s">
        <v>17</v>
      </c>
      <c r="S131" s="95">
        <v>144.22</v>
      </c>
      <c r="T131" s="94" t="s">
        <v>49</v>
      </c>
      <c r="U131" s="93" t="s">
        <v>50</v>
      </c>
      <c r="V131" s="98">
        <f>D13-(S131+S132+S133+S134+S135+S136+S137+S138+S139+S140+S141+S142)+144.22+F13+F13+F13+F13+F13+F13+F13</f>
        <v>558.86999999999978</v>
      </c>
      <c r="W131" s="22"/>
      <c r="X131" s="42">
        <v>326.04000000000002</v>
      </c>
      <c r="Y131" s="66" t="s">
        <v>55</v>
      </c>
      <c r="Z131" s="66" t="s">
        <v>56</v>
      </c>
      <c r="AA131" s="98">
        <f>L13-(X131+X132+X133+X134+X135+X136+X137+X138+X139+X140+X141+X142)+37.26+N13+N13+N13+N13+N13+N13+N13</f>
        <v>288.77999999999986</v>
      </c>
    </row>
    <row r="132" spans="18:27" ht="15" x14ac:dyDescent="0.25">
      <c r="R132" s="104"/>
      <c r="S132" s="95">
        <v>558.87</v>
      </c>
      <c r="T132" s="94" t="s">
        <v>49</v>
      </c>
      <c r="U132" s="93" t="s">
        <v>54</v>
      </c>
      <c r="V132" s="99"/>
      <c r="W132" s="22"/>
      <c r="X132" s="42">
        <v>433.17</v>
      </c>
      <c r="Y132" s="66" t="s">
        <v>65</v>
      </c>
      <c r="Z132" s="66" t="s">
        <v>66</v>
      </c>
      <c r="AA132" s="99"/>
    </row>
    <row r="133" spans="18:27" ht="15" x14ac:dyDescent="0.25">
      <c r="R133" s="104"/>
      <c r="S133" s="95">
        <v>558.87</v>
      </c>
      <c r="T133" s="94" t="s">
        <v>52</v>
      </c>
      <c r="U133" s="93" t="s">
        <v>53</v>
      </c>
      <c r="V133" s="99"/>
      <c r="W133" s="22"/>
      <c r="X133" s="42"/>
      <c r="Y133" s="66"/>
      <c r="Z133" s="66"/>
      <c r="AA133" s="99"/>
    </row>
    <row r="134" spans="18:27" ht="15" x14ac:dyDescent="0.25">
      <c r="R134" s="104"/>
      <c r="S134" s="95">
        <v>558.87</v>
      </c>
      <c r="T134" s="94" t="s">
        <v>57</v>
      </c>
      <c r="U134" s="93" t="s">
        <v>58</v>
      </c>
      <c r="V134" s="99"/>
      <c r="W134" s="22"/>
      <c r="X134" s="42"/>
      <c r="Y134" s="66"/>
      <c r="Z134" s="66"/>
      <c r="AA134" s="99"/>
    </row>
    <row r="135" spans="18:27" ht="15" x14ac:dyDescent="0.25">
      <c r="R135" s="104"/>
      <c r="S135" s="95">
        <v>558.87</v>
      </c>
      <c r="T135" s="94" t="s">
        <v>59</v>
      </c>
      <c r="U135" s="93" t="s">
        <v>60</v>
      </c>
      <c r="V135" s="99"/>
      <c r="W135" s="22"/>
      <c r="X135" s="42"/>
      <c r="Y135" s="66"/>
      <c r="Z135" s="66"/>
      <c r="AA135" s="99"/>
    </row>
    <row r="136" spans="18:27" ht="15" x14ac:dyDescent="0.25">
      <c r="R136" s="104"/>
      <c r="S136" s="95">
        <v>558.87</v>
      </c>
      <c r="T136" s="94" t="s">
        <v>62</v>
      </c>
      <c r="U136" s="93" t="s">
        <v>64</v>
      </c>
      <c r="V136" s="99"/>
      <c r="W136" s="22"/>
      <c r="X136" s="42"/>
      <c r="Y136" s="66"/>
      <c r="Z136" s="66"/>
      <c r="AA136" s="99"/>
    </row>
    <row r="137" spans="18:27" ht="15" x14ac:dyDescent="0.25">
      <c r="R137" s="104"/>
      <c r="S137" s="95">
        <v>558.87</v>
      </c>
      <c r="T137" s="94" t="s">
        <v>67</v>
      </c>
      <c r="U137" s="93" t="s">
        <v>68</v>
      </c>
      <c r="V137" s="99"/>
      <c r="W137" s="22"/>
      <c r="X137" s="42"/>
      <c r="Y137" s="66"/>
      <c r="Z137" s="66"/>
      <c r="AA137" s="99"/>
    </row>
    <row r="138" spans="18:27" ht="15" x14ac:dyDescent="0.25">
      <c r="R138" s="104"/>
      <c r="S138" s="95"/>
      <c r="T138" s="94"/>
      <c r="U138" s="93"/>
      <c r="V138" s="99"/>
      <c r="W138" s="22"/>
      <c r="X138" s="42"/>
      <c r="Y138" s="66"/>
      <c r="Z138" s="66"/>
      <c r="AA138" s="99"/>
    </row>
    <row r="139" spans="18:27" ht="15" x14ac:dyDescent="0.25">
      <c r="R139" s="104"/>
      <c r="S139" s="95"/>
      <c r="T139" s="94"/>
      <c r="U139" s="93"/>
      <c r="V139" s="99"/>
      <c r="W139" s="22"/>
      <c r="X139" s="42"/>
      <c r="Y139" s="66"/>
      <c r="Z139" s="66"/>
      <c r="AA139" s="99"/>
    </row>
    <row r="140" spans="18:27" ht="18" customHeight="1" x14ac:dyDescent="0.25">
      <c r="R140" s="104"/>
      <c r="S140" s="95"/>
      <c r="T140" s="94"/>
      <c r="U140" s="93"/>
      <c r="V140" s="99"/>
      <c r="W140" s="22"/>
      <c r="X140" s="42"/>
      <c r="Y140" s="66"/>
      <c r="Z140" s="66"/>
      <c r="AA140" s="99"/>
    </row>
    <row r="141" spans="18:27" ht="15" x14ac:dyDescent="0.25">
      <c r="R141" s="104"/>
      <c r="S141" s="81"/>
      <c r="T141" s="82"/>
      <c r="U141" s="63"/>
      <c r="V141" s="99"/>
      <c r="W141" s="22"/>
      <c r="X141" s="42"/>
      <c r="Y141" s="66"/>
      <c r="Z141" s="66"/>
      <c r="AA141" s="99"/>
    </row>
    <row r="142" spans="18:27" ht="15" x14ac:dyDescent="0.25">
      <c r="R142" s="104"/>
      <c r="S142" s="81"/>
      <c r="T142" s="82"/>
      <c r="U142" s="63"/>
      <c r="V142" s="100"/>
      <c r="W142" s="22"/>
      <c r="X142" s="42"/>
      <c r="Y142" s="66"/>
      <c r="Z142" s="66"/>
      <c r="AA142" s="100"/>
    </row>
    <row r="143" spans="18:27" ht="16.5" thickBot="1" x14ac:dyDescent="0.3">
      <c r="R143" s="19" t="s">
        <v>11</v>
      </c>
      <c r="S143" s="35">
        <f>SUM(S131:S142)</f>
        <v>3497.4399999999996</v>
      </c>
      <c r="T143" s="83"/>
      <c r="U143" s="74"/>
      <c r="V143" s="30">
        <f>SUM(V131:V142)</f>
        <v>558.86999999999978</v>
      </c>
      <c r="W143" s="23"/>
      <c r="X143" s="43">
        <f>SUM(X131:X142)</f>
        <v>759.21</v>
      </c>
      <c r="Y143" s="67"/>
      <c r="Z143" s="67"/>
      <c r="AA143" s="40">
        <f>SUM(AA131:AA142)</f>
        <v>288.77999999999986</v>
      </c>
    </row>
    <row r="144" spans="18:27" x14ac:dyDescent="0.25">
      <c r="R144" s="20"/>
      <c r="S144" s="87"/>
      <c r="T144" s="88"/>
      <c r="U144" s="78"/>
      <c r="V144" s="31"/>
      <c r="W144" s="21"/>
      <c r="X144" s="21"/>
      <c r="Y144" s="71"/>
      <c r="Z144" s="71"/>
      <c r="AA144" s="21"/>
    </row>
    <row r="145" spans="18:27" ht="12" customHeight="1" x14ac:dyDescent="0.25">
      <c r="R145" s="20"/>
      <c r="S145" s="87"/>
      <c r="T145" s="88"/>
      <c r="U145" s="78"/>
      <c r="V145" s="31"/>
      <c r="W145" s="21"/>
      <c r="X145" s="21"/>
      <c r="Y145" s="71"/>
      <c r="Z145" s="71"/>
      <c r="AA145" s="21"/>
    </row>
    <row r="146" spans="18:27" ht="30.75" customHeight="1" x14ac:dyDescent="0.25">
      <c r="R146" s="33" t="s">
        <v>25</v>
      </c>
      <c r="S146" s="89">
        <f>SUM(S16+S30+S44+S73+S87+S101+S115+S129+S143+S58)</f>
        <v>63251.390000000014</v>
      </c>
      <c r="T146" s="88"/>
      <c r="U146" s="79" t="s">
        <v>26</v>
      </c>
      <c r="V146" s="60">
        <f>SUM(V16+V30+V44+V73+V87+V101+V115+V129+V143+V58)-0.01</f>
        <v>10107.169999999996</v>
      </c>
      <c r="W146" s="21"/>
      <c r="X146" s="37">
        <f>X16+X30+X44+X73+X87+X101+X115+X129+X143+X58</f>
        <v>4555.21</v>
      </c>
      <c r="Y146" s="73"/>
      <c r="Z146" s="92"/>
      <c r="AA146" s="37">
        <f>AA16+AA30+AA44+AA73+AA87+AA101+AA115+AA129+AA143+AA58</f>
        <v>2780.6499999999992</v>
      </c>
    </row>
    <row r="147" spans="18:27" ht="15" customHeight="1" x14ac:dyDescent="0.25">
      <c r="R147" s="20"/>
      <c r="S147" s="87"/>
      <c r="T147" s="88"/>
      <c r="U147" s="78"/>
      <c r="V147" s="31"/>
      <c r="W147" s="21"/>
      <c r="X147" s="44"/>
      <c r="Y147" s="73"/>
      <c r="Z147" s="73"/>
      <c r="AA147" s="44"/>
    </row>
    <row r="148" spans="18:27" ht="15" customHeight="1" x14ac:dyDescent="0.25">
      <c r="R148" s="20"/>
      <c r="S148" s="87"/>
      <c r="T148" s="88"/>
      <c r="U148" s="78"/>
      <c r="V148" s="31"/>
      <c r="W148" s="21"/>
      <c r="X148" s="21"/>
      <c r="Y148" s="71"/>
      <c r="Z148" s="71"/>
      <c r="AA148" s="21"/>
    </row>
    <row r="149" spans="18:27" ht="15" customHeight="1" x14ac:dyDescent="0.25">
      <c r="R149" s="20"/>
      <c r="S149" s="87"/>
      <c r="T149" s="88"/>
      <c r="U149" s="78"/>
      <c r="V149" s="31"/>
      <c r="W149" s="21"/>
      <c r="X149" s="21"/>
      <c r="Y149" s="71"/>
      <c r="Z149" s="71"/>
      <c r="AA149" s="21"/>
    </row>
    <row r="150" spans="18:27" ht="15" customHeight="1" x14ac:dyDescent="0.25">
      <c r="R150" s="20"/>
      <c r="S150" s="87"/>
      <c r="T150" s="88"/>
      <c r="U150" s="78"/>
      <c r="V150" s="31"/>
      <c r="W150" s="21"/>
      <c r="X150" s="21"/>
      <c r="Y150" s="71"/>
      <c r="Z150" s="71"/>
      <c r="AA150" s="31"/>
    </row>
    <row r="151" spans="18:27" ht="15" customHeight="1" x14ac:dyDescent="0.25">
      <c r="R151" s="20"/>
      <c r="S151" s="87"/>
      <c r="T151" s="88"/>
      <c r="U151" s="78"/>
      <c r="V151" s="31"/>
      <c r="W151" s="21"/>
      <c r="X151" s="21"/>
      <c r="Y151" s="71"/>
      <c r="Z151" s="71"/>
      <c r="AA151" s="21"/>
    </row>
    <row r="152" spans="18:27" ht="15" customHeight="1" x14ac:dyDescent="0.25">
      <c r="R152" s="20"/>
      <c r="S152" s="87"/>
      <c r="T152" s="88"/>
      <c r="U152" s="78"/>
      <c r="V152" s="31"/>
      <c r="W152" s="21"/>
      <c r="X152" s="21"/>
      <c r="Y152" s="71"/>
      <c r="Z152" s="71"/>
      <c r="AA152" s="21"/>
    </row>
    <row r="153" spans="18:27" ht="15" customHeight="1" x14ac:dyDescent="0.25">
      <c r="R153" s="20"/>
      <c r="S153" s="87"/>
      <c r="T153" s="88"/>
      <c r="U153" s="78"/>
      <c r="V153" s="31"/>
      <c r="W153" s="21"/>
      <c r="X153" s="21"/>
      <c r="Y153" s="71"/>
      <c r="Z153" s="71"/>
      <c r="AA153" s="21"/>
    </row>
    <row r="154" spans="18:27" ht="15" customHeight="1" x14ac:dyDescent="0.25">
      <c r="R154" s="20"/>
      <c r="S154" s="87"/>
      <c r="T154" s="88"/>
      <c r="U154" s="78"/>
      <c r="V154" s="31"/>
      <c r="W154" s="21"/>
      <c r="X154" s="21"/>
      <c r="Y154" s="71"/>
      <c r="Z154" s="71"/>
      <c r="AA154" s="21"/>
    </row>
    <row r="155" spans="18:27" ht="15" customHeight="1" x14ac:dyDescent="0.25">
      <c r="R155" s="20"/>
      <c r="S155" s="87"/>
      <c r="T155" s="88"/>
      <c r="U155" s="78"/>
      <c r="V155" s="31"/>
      <c r="W155" s="21"/>
      <c r="X155" s="21"/>
      <c r="Y155" s="71"/>
      <c r="Z155" s="71"/>
      <c r="AA155" s="21"/>
    </row>
    <row r="156" spans="18:27" ht="15" customHeight="1" x14ac:dyDescent="0.25">
      <c r="R156" s="20"/>
      <c r="S156" s="87"/>
      <c r="T156" s="88"/>
      <c r="U156" s="78"/>
      <c r="V156" s="31"/>
      <c r="W156" s="21"/>
      <c r="X156" s="21"/>
      <c r="Y156" s="71"/>
      <c r="Z156" s="71"/>
      <c r="AA156" s="21"/>
    </row>
    <row r="157" spans="18:27" x14ac:dyDescent="0.25">
      <c r="R157" s="20"/>
      <c r="S157" s="87"/>
      <c r="T157" s="88"/>
      <c r="U157" s="78"/>
      <c r="V157" s="31"/>
      <c r="W157" s="21"/>
      <c r="X157" s="21"/>
      <c r="Y157" s="71"/>
      <c r="Z157" s="71"/>
      <c r="AA157" s="21"/>
    </row>
    <row r="158" spans="18:27" x14ac:dyDescent="0.25">
      <c r="R158" s="20"/>
      <c r="S158" s="87"/>
      <c r="T158" s="88"/>
      <c r="U158" s="78"/>
      <c r="V158" s="31"/>
      <c r="W158" s="21"/>
      <c r="X158" s="21"/>
      <c r="Y158" s="71"/>
      <c r="Z158" s="71"/>
      <c r="AA158" s="21"/>
    </row>
    <row r="159" spans="18:27" x14ac:dyDescent="0.25">
      <c r="R159" s="20"/>
      <c r="S159" s="87"/>
      <c r="T159" s="88"/>
      <c r="U159" s="78"/>
      <c r="V159" s="31"/>
      <c r="W159" s="21"/>
      <c r="X159" s="21"/>
      <c r="Y159" s="71"/>
      <c r="Z159" s="71"/>
      <c r="AA159" s="21"/>
    </row>
    <row r="160" spans="18:27" x14ac:dyDescent="0.25">
      <c r="R160" s="20"/>
      <c r="S160" s="87"/>
      <c r="T160" s="88"/>
      <c r="U160" s="78"/>
      <c r="V160" s="31"/>
      <c r="W160" s="21"/>
      <c r="X160" s="21"/>
      <c r="Y160" s="71"/>
      <c r="Z160" s="71"/>
      <c r="AA160" s="21"/>
    </row>
    <row r="161" spans="18:27" x14ac:dyDescent="0.25">
      <c r="R161" s="20"/>
      <c r="S161" s="87"/>
      <c r="T161" s="88"/>
      <c r="U161" s="78"/>
      <c r="V161" s="31"/>
      <c r="W161" s="21"/>
      <c r="X161" s="21"/>
      <c r="Y161" s="71"/>
      <c r="Z161" s="71"/>
      <c r="AA161" s="21"/>
    </row>
    <row r="162" spans="18:27" x14ac:dyDescent="0.25">
      <c r="R162" s="20"/>
      <c r="S162" s="87"/>
      <c r="T162" s="88"/>
      <c r="U162" s="78"/>
      <c r="V162" s="31"/>
      <c r="W162" s="21"/>
      <c r="X162" s="21"/>
      <c r="Y162" s="71"/>
      <c r="Z162" s="71"/>
      <c r="AA162" s="21"/>
    </row>
    <row r="163" spans="18:27" x14ac:dyDescent="0.25">
      <c r="R163" s="20"/>
      <c r="S163" s="87"/>
      <c r="T163" s="88"/>
      <c r="U163" s="78"/>
      <c r="V163" s="31"/>
      <c r="W163" s="21"/>
      <c r="X163" s="21"/>
      <c r="Y163" s="71"/>
      <c r="Z163" s="71"/>
      <c r="AA163" s="21"/>
    </row>
    <row r="164" spans="18:27" x14ac:dyDescent="0.25">
      <c r="R164" s="20"/>
      <c r="S164" s="87"/>
      <c r="T164" s="88"/>
      <c r="U164" s="78"/>
      <c r="V164" s="31"/>
      <c r="W164" s="21"/>
      <c r="X164" s="21"/>
      <c r="Y164" s="71"/>
      <c r="Z164" s="71"/>
      <c r="AA164" s="21"/>
    </row>
    <row r="165" spans="18:27" x14ac:dyDescent="0.25">
      <c r="R165" s="20"/>
      <c r="S165" s="87"/>
      <c r="T165" s="88"/>
      <c r="U165" s="78"/>
      <c r="V165" s="31"/>
      <c r="W165" s="21"/>
      <c r="X165" s="21"/>
      <c r="Y165" s="71"/>
      <c r="Z165" s="71"/>
      <c r="AA165" s="21"/>
    </row>
    <row r="166" spans="18:27" x14ac:dyDescent="0.25">
      <c r="R166" s="20"/>
      <c r="S166" s="87"/>
      <c r="T166" s="88"/>
      <c r="U166" s="78"/>
      <c r="V166" s="31"/>
      <c r="W166" s="21"/>
      <c r="X166" s="21"/>
      <c r="Y166" s="71"/>
      <c r="Z166" s="71"/>
      <c r="AA166" s="21"/>
    </row>
    <row r="167" spans="18:27" x14ac:dyDescent="0.25">
      <c r="R167" s="20"/>
      <c r="S167" s="87"/>
      <c r="T167" s="88"/>
      <c r="U167" s="78"/>
      <c r="V167" s="31"/>
      <c r="W167" s="21"/>
      <c r="X167" s="21"/>
      <c r="Y167" s="71"/>
      <c r="Z167" s="71"/>
      <c r="AA167" s="21"/>
    </row>
    <row r="168" spans="18:27" x14ac:dyDescent="0.25">
      <c r="R168" s="20"/>
      <c r="S168" s="87"/>
      <c r="T168" s="88"/>
      <c r="U168" s="78"/>
      <c r="V168" s="31"/>
      <c r="W168" s="21"/>
      <c r="X168" s="21"/>
      <c r="Y168" s="71"/>
      <c r="Z168" s="71"/>
      <c r="AA168" s="21"/>
    </row>
    <row r="169" spans="18:27" x14ac:dyDescent="0.25">
      <c r="R169" s="20"/>
      <c r="S169" s="87"/>
      <c r="T169" s="88"/>
      <c r="U169" s="78"/>
      <c r="V169" s="31"/>
      <c r="W169" s="21"/>
      <c r="X169" s="21"/>
      <c r="Y169" s="71"/>
      <c r="Z169" s="71"/>
      <c r="AA169" s="21"/>
    </row>
    <row r="170" spans="18:27" x14ac:dyDescent="0.25">
      <c r="R170" s="20"/>
      <c r="S170" s="87"/>
      <c r="T170" s="88"/>
      <c r="U170" s="78"/>
      <c r="V170" s="31"/>
      <c r="W170" s="21"/>
      <c r="X170" s="21"/>
      <c r="Y170" s="71"/>
      <c r="Z170" s="71"/>
      <c r="AA170" s="21"/>
    </row>
    <row r="171" spans="18:27" x14ac:dyDescent="0.25">
      <c r="R171" s="20"/>
      <c r="S171" s="87"/>
      <c r="T171" s="88"/>
      <c r="U171" s="78"/>
      <c r="V171" s="31"/>
      <c r="W171" s="21"/>
      <c r="X171" s="21"/>
      <c r="Y171" s="71"/>
      <c r="Z171" s="71"/>
      <c r="AA171" s="21"/>
    </row>
    <row r="172" spans="18:27" x14ac:dyDescent="0.25">
      <c r="R172" s="20"/>
      <c r="S172" s="87"/>
      <c r="T172" s="88"/>
      <c r="U172" s="78"/>
      <c r="V172" s="31"/>
      <c r="W172" s="21"/>
      <c r="X172" s="21"/>
      <c r="Y172" s="71"/>
      <c r="Z172" s="71"/>
      <c r="AA172" s="21"/>
    </row>
    <row r="173" spans="18:27" x14ac:dyDescent="0.25">
      <c r="R173" s="20"/>
      <c r="S173" s="87"/>
      <c r="T173" s="88"/>
      <c r="U173" s="78"/>
      <c r="V173" s="31"/>
      <c r="W173" s="21"/>
      <c r="X173" s="21"/>
      <c r="Y173" s="71"/>
      <c r="Z173" s="71"/>
      <c r="AA173" s="21"/>
    </row>
    <row r="174" spans="18:27" x14ac:dyDescent="0.25">
      <c r="R174" s="20"/>
      <c r="S174" s="87"/>
      <c r="T174" s="88"/>
      <c r="U174" s="78"/>
      <c r="V174" s="31"/>
      <c r="W174" s="21"/>
      <c r="X174" s="21"/>
      <c r="Y174" s="71"/>
      <c r="Z174" s="71"/>
      <c r="AA174" s="21"/>
    </row>
    <row r="175" spans="18:27" x14ac:dyDescent="0.25">
      <c r="R175" s="20"/>
      <c r="S175" s="87"/>
      <c r="T175" s="88"/>
      <c r="U175" s="78"/>
      <c r="V175" s="31"/>
      <c r="W175" s="21"/>
      <c r="X175" s="21"/>
      <c r="Y175" s="71"/>
      <c r="Z175" s="71"/>
      <c r="AA175" s="21"/>
    </row>
    <row r="176" spans="18:27" x14ac:dyDescent="0.25">
      <c r="R176" s="20"/>
      <c r="S176" s="87"/>
      <c r="T176" s="88"/>
      <c r="U176" s="78"/>
      <c r="V176" s="31"/>
      <c r="W176" s="21"/>
      <c r="X176" s="21"/>
      <c r="Y176" s="71"/>
      <c r="Z176" s="71"/>
      <c r="AA176" s="21"/>
    </row>
    <row r="177" spans="18:27" x14ac:dyDescent="0.25">
      <c r="R177" s="20"/>
      <c r="S177" s="87"/>
      <c r="T177" s="88"/>
      <c r="U177" s="78"/>
      <c r="V177" s="31"/>
      <c r="W177" s="21"/>
      <c r="X177" s="21"/>
      <c r="Y177" s="71"/>
      <c r="Z177" s="71"/>
      <c r="AA177" s="21"/>
    </row>
    <row r="178" spans="18:27" x14ac:dyDescent="0.25">
      <c r="R178" s="20"/>
      <c r="S178" s="87"/>
      <c r="T178" s="88"/>
      <c r="U178" s="78"/>
      <c r="V178" s="31"/>
      <c r="W178" s="21"/>
      <c r="X178" s="21"/>
      <c r="Y178" s="71"/>
      <c r="Z178" s="71"/>
      <c r="AA178" s="21"/>
    </row>
    <row r="179" spans="18:27" x14ac:dyDescent="0.25">
      <c r="R179" s="20"/>
      <c r="S179" s="87"/>
      <c r="T179" s="88"/>
      <c r="U179" s="78"/>
      <c r="V179" s="31"/>
      <c r="W179" s="21"/>
      <c r="X179" s="21"/>
      <c r="Y179" s="71"/>
      <c r="Z179" s="71"/>
      <c r="AA179" s="21"/>
    </row>
    <row r="180" spans="18:27" x14ac:dyDescent="0.25">
      <c r="R180" s="20"/>
      <c r="S180" s="87"/>
      <c r="T180" s="88"/>
      <c r="U180" s="78"/>
      <c r="V180" s="31"/>
      <c r="W180" s="21"/>
      <c r="X180" s="21"/>
      <c r="Y180" s="71"/>
      <c r="Z180" s="71"/>
      <c r="AA180" s="21"/>
    </row>
    <row r="181" spans="18:27" x14ac:dyDescent="0.25">
      <c r="R181" s="20"/>
      <c r="S181" s="87"/>
      <c r="T181" s="88"/>
      <c r="U181" s="78"/>
      <c r="V181" s="31"/>
      <c r="W181" s="21"/>
      <c r="X181" s="21"/>
      <c r="Y181" s="71"/>
      <c r="Z181" s="71"/>
      <c r="AA181" s="21"/>
    </row>
    <row r="182" spans="18:27" x14ac:dyDescent="0.25">
      <c r="R182" s="20"/>
      <c r="S182" s="87"/>
      <c r="T182" s="88"/>
      <c r="U182" s="78"/>
      <c r="V182" s="31"/>
      <c r="W182" s="21"/>
      <c r="X182" s="21"/>
      <c r="Y182" s="71"/>
      <c r="Z182" s="71"/>
      <c r="AA182" s="21"/>
    </row>
    <row r="183" spans="18:27" x14ac:dyDescent="0.25">
      <c r="R183" s="20"/>
      <c r="S183" s="87"/>
      <c r="T183" s="88"/>
      <c r="U183" s="78"/>
      <c r="V183" s="31"/>
      <c r="W183" s="21"/>
      <c r="X183" s="21"/>
      <c r="Y183" s="71"/>
      <c r="Z183" s="71"/>
      <c r="AA183" s="21"/>
    </row>
    <row r="184" spans="18:27" x14ac:dyDescent="0.25">
      <c r="R184" s="20"/>
      <c r="S184" s="87"/>
      <c r="T184" s="88"/>
      <c r="U184" s="78"/>
      <c r="V184" s="31"/>
      <c r="W184" s="21"/>
      <c r="X184" s="21"/>
      <c r="Y184" s="71"/>
      <c r="Z184" s="71"/>
      <c r="AA184" s="21"/>
    </row>
    <row r="185" spans="18:27" x14ac:dyDescent="0.25">
      <c r="R185" s="20"/>
      <c r="S185" s="87"/>
      <c r="T185" s="88"/>
      <c r="U185" s="78"/>
      <c r="V185" s="31"/>
      <c r="W185" s="21"/>
      <c r="X185" s="21"/>
      <c r="Y185" s="71"/>
      <c r="Z185" s="71"/>
      <c r="AA185" s="21"/>
    </row>
    <row r="186" spans="18:27" x14ac:dyDescent="0.25">
      <c r="R186" s="20"/>
      <c r="S186" s="87"/>
      <c r="T186" s="88"/>
      <c r="U186" s="78"/>
      <c r="V186" s="31"/>
      <c r="W186" s="21"/>
      <c r="X186" s="21"/>
      <c r="Y186" s="71"/>
      <c r="Z186" s="71"/>
      <c r="AA186" s="21"/>
    </row>
    <row r="187" spans="18:27" x14ac:dyDescent="0.25">
      <c r="R187" s="20"/>
      <c r="S187" s="87"/>
      <c r="T187" s="88"/>
      <c r="U187" s="78"/>
      <c r="V187" s="31"/>
      <c r="W187" s="21"/>
      <c r="X187" s="21"/>
      <c r="Y187" s="71"/>
      <c r="Z187" s="71"/>
      <c r="AA187" s="21"/>
    </row>
    <row r="188" spans="18:27" x14ac:dyDescent="0.25">
      <c r="R188" s="20"/>
      <c r="S188" s="87"/>
      <c r="T188" s="88"/>
      <c r="U188" s="78"/>
      <c r="V188" s="31"/>
      <c r="W188" s="21"/>
      <c r="X188" s="21"/>
      <c r="Y188" s="71"/>
      <c r="Z188" s="71"/>
      <c r="AA188" s="21"/>
    </row>
    <row r="189" spans="18:27" x14ac:dyDescent="0.25">
      <c r="R189" s="20"/>
      <c r="S189" s="87"/>
      <c r="T189" s="88"/>
      <c r="U189" s="78"/>
      <c r="V189" s="31"/>
      <c r="W189" s="21"/>
      <c r="X189" s="21"/>
      <c r="Y189" s="71"/>
      <c r="Z189" s="71"/>
      <c r="AA189" s="21"/>
    </row>
    <row r="190" spans="18:27" x14ac:dyDescent="0.25">
      <c r="R190" s="20"/>
      <c r="S190" s="87"/>
      <c r="T190" s="88"/>
      <c r="U190" s="78"/>
      <c r="V190" s="31"/>
      <c r="W190" s="21"/>
      <c r="X190" s="21"/>
      <c r="Y190" s="71"/>
      <c r="Z190" s="71"/>
      <c r="AA190" s="21"/>
    </row>
    <row r="191" spans="18:27" x14ac:dyDescent="0.25">
      <c r="R191" s="20"/>
      <c r="S191" s="87"/>
      <c r="T191" s="88"/>
      <c r="U191" s="78"/>
      <c r="V191" s="31"/>
      <c r="W191" s="21"/>
      <c r="X191" s="21"/>
      <c r="Y191" s="71"/>
      <c r="Z191" s="71"/>
      <c r="AA191" s="21"/>
    </row>
    <row r="192" spans="18:27" x14ac:dyDescent="0.25">
      <c r="R192" s="20"/>
      <c r="S192" s="87"/>
      <c r="T192" s="88"/>
      <c r="U192" s="78"/>
      <c r="V192" s="31"/>
      <c r="W192" s="21"/>
      <c r="X192" s="21"/>
      <c r="Y192" s="71"/>
      <c r="Z192" s="71"/>
      <c r="AA192" s="21"/>
    </row>
    <row r="193" spans="18:27" x14ac:dyDescent="0.25">
      <c r="R193" s="20"/>
      <c r="S193" s="87"/>
      <c r="T193" s="88"/>
      <c r="U193" s="78"/>
      <c r="V193" s="31"/>
      <c r="W193" s="21"/>
      <c r="X193" s="21"/>
      <c r="Y193" s="71"/>
      <c r="Z193" s="71"/>
      <c r="AA193" s="21"/>
    </row>
    <row r="194" spans="18:27" x14ac:dyDescent="0.25">
      <c r="R194" s="20"/>
      <c r="S194" s="87"/>
      <c r="T194" s="88"/>
      <c r="U194" s="78"/>
      <c r="V194" s="31"/>
      <c r="W194" s="21"/>
      <c r="X194" s="21"/>
      <c r="Y194" s="71"/>
      <c r="Z194" s="71"/>
      <c r="AA194" s="21"/>
    </row>
    <row r="195" spans="18:27" x14ac:dyDescent="0.25">
      <c r="R195" s="20"/>
      <c r="S195" s="87"/>
      <c r="T195" s="88"/>
      <c r="U195" s="78"/>
      <c r="V195" s="31"/>
      <c r="W195" s="21"/>
      <c r="X195" s="21"/>
      <c r="Y195" s="71"/>
      <c r="Z195" s="71"/>
      <c r="AA195" s="21"/>
    </row>
    <row r="196" spans="18:27" x14ac:dyDescent="0.25">
      <c r="R196" s="20"/>
      <c r="S196" s="87"/>
      <c r="T196" s="88"/>
      <c r="U196" s="78"/>
      <c r="V196" s="31"/>
      <c r="W196" s="21"/>
      <c r="X196" s="21"/>
      <c r="Y196" s="71"/>
      <c r="Z196" s="71"/>
      <c r="AA196" s="21"/>
    </row>
    <row r="197" spans="18:27" x14ac:dyDescent="0.25">
      <c r="R197" s="20"/>
      <c r="S197" s="87"/>
      <c r="T197" s="88"/>
      <c r="U197" s="78"/>
      <c r="V197" s="31"/>
      <c r="W197" s="21"/>
      <c r="X197" s="21"/>
      <c r="Y197" s="71"/>
      <c r="Z197" s="71"/>
      <c r="AA197" s="21"/>
    </row>
    <row r="198" spans="18:27" x14ac:dyDescent="0.25">
      <c r="R198" s="20"/>
      <c r="S198" s="87"/>
      <c r="T198" s="88"/>
      <c r="U198" s="78"/>
      <c r="V198" s="31"/>
      <c r="W198" s="21"/>
      <c r="X198" s="21"/>
      <c r="Y198" s="71"/>
      <c r="Z198" s="71"/>
      <c r="AA198" s="21"/>
    </row>
    <row r="199" spans="18:27" x14ac:dyDescent="0.25">
      <c r="R199" s="20"/>
      <c r="S199" s="87"/>
      <c r="T199" s="88"/>
      <c r="U199" s="78"/>
      <c r="V199" s="31"/>
      <c r="W199" s="21"/>
      <c r="X199" s="21"/>
      <c r="Y199" s="71"/>
      <c r="Z199" s="71"/>
      <c r="AA199" s="21"/>
    </row>
    <row r="200" spans="18:27" x14ac:dyDescent="0.25">
      <c r="R200" s="20"/>
      <c r="S200" s="87"/>
      <c r="T200" s="88"/>
      <c r="U200" s="78"/>
      <c r="V200" s="31"/>
      <c r="W200" s="21"/>
      <c r="X200" s="21"/>
      <c r="Y200" s="71"/>
      <c r="Z200" s="71"/>
      <c r="AA200" s="21"/>
    </row>
    <row r="201" spans="18:27" x14ac:dyDescent="0.25">
      <c r="R201" s="20"/>
      <c r="S201" s="87"/>
      <c r="T201" s="88"/>
      <c r="U201" s="78"/>
      <c r="V201" s="31"/>
      <c r="W201" s="21"/>
      <c r="X201" s="21"/>
      <c r="Y201" s="71"/>
      <c r="Z201" s="71"/>
      <c r="AA201" s="21"/>
    </row>
    <row r="202" spans="18:27" x14ac:dyDescent="0.25">
      <c r="R202" s="20"/>
      <c r="S202" s="87"/>
      <c r="T202" s="88"/>
      <c r="U202" s="78"/>
      <c r="V202" s="31"/>
      <c r="W202" s="21"/>
      <c r="X202" s="21"/>
      <c r="Y202" s="71"/>
      <c r="Z202" s="71"/>
      <c r="AA202" s="21"/>
    </row>
    <row r="203" spans="18:27" x14ac:dyDescent="0.25">
      <c r="R203" s="20"/>
      <c r="S203" s="87"/>
      <c r="T203" s="88"/>
      <c r="U203" s="78"/>
      <c r="V203" s="31"/>
      <c r="W203" s="21"/>
      <c r="X203" s="21"/>
      <c r="Y203" s="71"/>
      <c r="Z203" s="71"/>
      <c r="AA203" s="21"/>
    </row>
    <row r="204" spans="18:27" x14ac:dyDescent="0.25">
      <c r="R204" s="20"/>
      <c r="S204" s="87"/>
      <c r="T204" s="88"/>
      <c r="U204" s="78"/>
      <c r="V204" s="31"/>
      <c r="W204" s="21"/>
      <c r="X204" s="21"/>
      <c r="Y204" s="71"/>
      <c r="Z204" s="71"/>
      <c r="AA204" s="21"/>
    </row>
    <row r="205" spans="18:27" x14ac:dyDescent="0.25">
      <c r="R205" s="20"/>
      <c r="S205" s="87"/>
      <c r="T205" s="88"/>
      <c r="U205" s="78"/>
      <c r="V205" s="31"/>
      <c r="W205" s="21"/>
      <c r="X205" s="21"/>
      <c r="Y205" s="71"/>
      <c r="Z205" s="71"/>
      <c r="AA205" s="21"/>
    </row>
    <row r="206" spans="18:27" x14ac:dyDescent="0.25">
      <c r="R206" s="20"/>
      <c r="S206" s="87"/>
      <c r="T206" s="88"/>
      <c r="U206" s="78"/>
      <c r="V206" s="31"/>
      <c r="W206" s="21"/>
      <c r="X206" s="21"/>
      <c r="Y206" s="71"/>
      <c r="Z206" s="71"/>
      <c r="AA206" s="21"/>
    </row>
    <row r="207" spans="18:27" x14ac:dyDescent="0.25">
      <c r="R207" s="20"/>
      <c r="S207" s="87"/>
      <c r="T207" s="88"/>
      <c r="U207" s="78"/>
      <c r="V207" s="31"/>
      <c r="W207" s="21"/>
      <c r="X207" s="21"/>
      <c r="Y207" s="71"/>
      <c r="Z207" s="71"/>
      <c r="AA207" s="21"/>
    </row>
    <row r="208" spans="18:27" x14ac:dyDescent="0.25">
      <c r="R208" s="20"/>
      <c r="S208" s="87"/>
      <c r="T208" s="88"/>
      <c r="U208" s="78"/>
      <c r="V208" s="31"/>
      <c r="W208" s="21"/>
      <c r="X208" s="21"/>
      <c r="Y208" s="71"/>
      <c r="Z208" s="71"/>
      <c r="AA208" s="21"/>
    </row>
    <row r="209" spans="18:27" x14ac:dyDescent="0.25">
      <c r="R209" s="20"/>
      <c r="S209" s="87"/>
      <c r="T209" s="88"/>
      <c r="U209" s="78"/>
      <c r="V209" s="31"/>
      <c r="W209" s="21"/>
      <c r="X209" s="21"/>
      <c r="Y209" s="71"/>
      <c r="Z209" s="71"/>
      <c r="AA209" s="21"/>
    </row>
    <row r="210" spans="18:27" x14ac:dyDescent="0.25">
      <c r="R210" s="20"/>
      <c r="S210" s="87"/>
      <c r="T210" s="88"/>
      <c r="U210" s="78"/>
      <c r="V210" s="31"/>
      <c r="W210" s="21"/>
      <c r="X210" s="21"/>
      <c r="Y210" s="71"/>
      <c r="Z210" s="71"/>
      <c r="AA210" s="21"/>
    </row>
    <row r="211" spans="18:27" x14ac:dyDescent="0.25">
      <c r="R211" s="20"/>
      <c r="S211" s="87"/>
      <c r="T211" s="88"/>
      <c r="U211" s="78"/>
      <c r="V211" s="31"/>
      <c r="W211" s="21"/>
      <c r="X211" s="21"/>
      <c r="Y211" s="71"/>
      <c r="Z211" s="71"/>
      <c r="AA211" s="21"/>
    </row>
    <row r="212" spans="18:27" x14ac:dyDescent="0.25">
      <c r="R212" s="20"/>
      <c r="S212" s="87"/>
      <c r="T212" s="88"/>
      <c r="U212" s="78"/>
      <c r="V212" s="31"/>
      <c r="W212" s="21"/>
      <c r="X212" s="21"/>
      <c r="Y212" s="71"/>
      <c r="Z212" s="71"/>
      <c r="AA212" s="21"/>
    </row>
    <row r="213" spans="18:27" x14ac:dyDescent="0.25">
      <c r="R213" s="20"/>
      <c r="S213" s="87"/>
      <c r="T213" s="88"/>
      <c r="U213" s="78"/>
      <c r="V213" s="31"/>
      <c r="W213" s="21"/>
      <c r="X213" s="21"/>
      <c r="Y213" s="71"/>
      <c r="Z213" s="71"/>
      <c r="AA213" s="21"/>
    </row>
    <row r="214" spans="18:27" x14ac:dyDescent="0.25">
      <c r="R214" s="20"/>
      <c r="S214" s="87"/>
      <c r="T214" s="88"/>
      <c r="U214" s="78"/>
      <c r="V214" s="31"/>
      <c r="W214" s="21"/>
      <c r="X214" s="21"/>
      <c r="Y214" s="71"/>
      <c r="Z214" s="71"/>
      <c r="AA214" s="21"/>
    </row>
    <row r="215" spans="18:27" x14ac:dyDescent="0.25">
      <c r="R215" s="20"/>
      <c r="S215" s="87"/>
      <c r="T215" s="88"/>
      <c r="U215" s="78"/>
      <c r="V215" s="31"/>
      <c r="W215" s="21"/>
      <c r="X215" s="21"/>
      <c r="Y215" s="71"/>
      <c r="Z215" s="71"/>
      <c r="AA215" s="21"/>
    </row>
    <row r="216" spans="18:27" x14ac:dyDescent="0.25">
      <c r="R216" s="20"/>
      <c r="S216" s="87"/>
      <c r="T216" s="88"/>
      <c r="U216" s="78"/>
      <c r="V216" s="31"/>
      <c r="W216" s="21"/>
      <c r="X216" s="21"/>
      <c r="Y216" s="71"/>
      <c r="Z216" s="71"/>
      <c r="AA216" s="21"/>
    </row>
    <row r="217" spans="18:27" x14ac:dyDescent="0.25">
      <c r="R217" s="20"/>
      <c r="S217" s="87"/>
      <c r="T217" s="88"/>
      <c r="U217" s="78"/>
      <c r="V217" s="31"/>
      <c r="W217" s="21"/>
      <c r="X217" s="21"/>
      <c r="Y217" s="71"/>
      <c r="Z217" s="71"/>
      <c r="AA217" s="21"/>
    </row>
    <row r="218" spans="18:27" x14ac:dyDescent="0.25">
      <c r="R218" s="20"/>
      <c r="S218" s="87"/>
      <c r="T218" s="88"/>
      <c r="U218" s="78"/>
      <c r="V218" s="31"/>
      <c r="W218" s="21"/>
      <c r="X218" s="21"/>
      <c r="Y218" s="71"/>
      <c r="Z218" s="71"/>
      <c r="AA218" s="21"/>
    </row>
    <row r="219" spans="18:27" x14ac:dyDescent="0.25">
      <c r="R219" s="20"/>
      <c r="S219" s="87"/>
      <c r="T219" s="88"/>
      <c r="U219" s="78"/>
      <c r="V219" s="31"/>
      <c r="W219" s="21"/>
      <c r="X219" s="21"/>
      <c r="Y219" s="71"/>
      <c r="Z219" s="71"/>
      <c r="AA219" s="21"/>
    </row>
    <row r="220" spans="18:27" x14ac:dyDescent="0.25">
      <c r="R220" s="20"/>
      <c r="S220" s="87"/>
      <c r="T220" s="88"/>
      <c r="U220" s="78"/>
      <c r="V220" s="31"/>
      <c r="W220" s="21"/>
      <c r="X220" s="21"/>
      <c r="Y220" s="71"/>
      <c r="Z220" s="71"/>
      <c r="AA220" s="21"/>
    </row>
    <row r="221" spans="18:27" x14ac:dyDescent="0.25">
      <c r="R221" s="20"/>
      <c r="S221" s="87"/>
      <c r="T221" s="88"/>
      <c r="U221" s="78"/>
      <c r="V221" s="31"/>
      <c r="W221" s="21"/>
      <c r="X221" s="21"/>
      <c r="Y221" s="71"/>
      <c r="Z221" s="71"/>
      <c r="AA221" s="21"/>
    </row>
    <row r="222" spans="18:27" x14ac:dyDescent="0.25">
      <c r="R222" s="20"/>
      <c r="S222" s="87"/>
      <c r="T222" s="88"/>
      <c r="U222" s="78"/>
      <c r="V222" s="31"/>
      <c r="W222" s="21"/>
      <c r="X222" s="21"/>
      <c r="Y222" s="71"/>
      <c r="Z222" s="71"/>
      <c r="AA222" s="21"/>
    </row>
    <row r="223" spans="18:27" x14ac:dyDescent="0.25">
      <c r="R223" s="20"/>
      <c r="S223" s="87"/>
      <c r="T223" s="88"/>
      <c r="U223" s="78"/>
      <c r="V223" s="31"/>
      <c r="W223" s="21"/>
      <c r="X223" s="21"/>
      <c r="Y223" s="71"/>
      <c r="Z223" s="71"/>
      <c r="AA223" s="21"/>
    </row>
    <row r="224" spans="18:27" x14ac:dyDescent="0.25">
      <c r="R224" s="20"/>
      <c r="S224" s="87"/>
      <c r="T224" s="88"/>
      <c r="U224" s="78"/>
      <c r="V224" s="31"/>
      <c r="W224" s="21"/>
      <c r="X224" s="21"/>
      <c r="Y224" s="71"/>
      <c r="Z224" s="71"/>
      <c r="AA224" s="21"/>
    </row>
    <row r="225" spans="18:27" x14ac:dyDescent="0.25">
      <c r="R225" s="20"/>
      <c r="S225" s="87"/>
      <c r="T225" s="88"/>
      <c r="U225" s="78"/>
      <c r="V225" s="31"/>
      <c r="W225" s="21"/>
      <c r="X225" s="21"/>
      <c r="Y225" s="71"/>
      <c r="Z225" s="71"/>
      <c r="AA225" s="21"/>
    </row>
    <row r="226" spans="18:27" x14ac:dyDescent="0.25">
      <c r="R226" s="20"/>
      <c r="S226" s="87"/>
      <c r="T226" s="88"/>
      <c r="U226" s="78"/>
      <c r="V226" s="31"/>
      <c r="W226" s="21"/>
      <c r="X226" s="21"/>
      <c r="Y226" s="71"/>
      <c r="Z226" s="71"/>
      <c r="AA226" s="21"/>
    </row>
    <row r="227" spans="18:27" x14ac:dyDescent="0.25">
      <c r="R227" s="20"/>
      <c r="S227" s="87"/>
      <c r="T227" s="88"/>
      <c r="U227" s="78"/>
      <c r="V227" s="31"/>
      <c r="W227" s="21"/>
      <c r="X227" s="21"/>
      <c r="Y227" s="71"/>
      <c r="Z227" s="71"/>
      <c r="AA227" s="21"/>
    </row>
    <row r="228" spans="18:27" x14ac:dyDescent="0.25">
      <c r="R228" s="20"/>
      <c r="S228" s="87"/>
      <c r="T228" s="88"/>
      <c r="U228" s="78"/>
      <c r="V228" s="31"/>
      <c r="W228" s="21"/>
      <c r="X228" s="21"/>
      <c r="Y228" s="71"/>
      <c r="Z228" s="71"/>
      <c r="AA228" s="21"/>
    </row>
    <row r="229" spans="18:27" x14ac:dyDescent="0.25">
      <c r="R229" s="20"/>
      <c r="S229" s="87"/>
      <c r="T229" s="88"/>
      <c r="U229" s="78"/>
      <c r="V229" s="31"/>
      <c r="W229" s="21"/>
      <c r="X229" s="21"/>
      <c r="Y229" s="71"/>
      <c r="Z229" s="71"/>
      <c r="AA229" s="21"/>
    </row>
    <row r="230" spans="18:27" x14ac:dyDescent="0.25">
      <c r="R230" s="20"/>
      <c r="S230" s="87"/>
      <c r="T230" s="88"/>
      <c r="U230" s="78"/>
      <c r="V230" s="31"/>
      <c r="W230" s="21"/>
      <c r="X230" s="21"/>
      <c r="Y230" s="71"/>
      <c r="Z230" s="71"/>
      <c r="AA230" s="21"/>
    </row>
    <row r="231" spans="18:27" x14ac:dyDescent="0.25">
      <c r="R231" s="20"/>
      <c r="S231" s="87"/>
      <c r="T231" s="88"/>
      <c r="U231" s="78"/>
      <c r="V231" s="31"/>
      <c r="W231" s="21"/>
      <c r="X231" s="21"/>
      <c r="Y231" s="71"/>
      <c r="Z231" s="71"/>
      <c r="AA231" s="21"/>
    </row>
    <row r="232" spans="18:27" x14ac:dyDescent="0.25">
      <c r="R232" s="20"/>
      <c r="S232" s="87"/>
      <c r="T232" s="88"/>
      <c r="U232" s="78"/>
      <c r="V232" s="31"/>
      <c r="W232" s="21"/>
      <c r="X232" s="21"/>
      <c r="Y232" s="71"/>
      <c r="Z232" s="71"/>
      <c r="AA232" s="21"/>
    </row>
    <row r="233" spans="18:27" x14ac:dyDescent="0.25">
      <c r="R233" s="20"/>
      <c r="S233" s="87"/>
      <c r="T233" s="88"/>
      <c r="U233" s="78"/>
      <c r="V233" s="31"/>
      <c r="W233" s="21"/>
      <c r="X233" s="21"/>
      <c r="Y233" s="71"/>
      <c r="Z233" s="71"/>
      <c r="AA233" s="21"/>
    </row>
    <row r="234" spans="18:27" x14ac:dyDescent="0.25">
      <c r="R234" s="20"/>
      <c r="S234" s="87"/>
      <c r="T234" s="88"/>
      <c r="U234" s="78"/>
      <c r="V234" s="31"/>
      <c r="W234" s="21"/>
      <c r="X234" s="21"/>
      <c r="Y234" s="71"/>
      <c r="Z234" s="71"/>
      <c r="AA234" s="21"/>
    </row>
    <row r="235" spans="18:27" x14ac:dyDescent="0.25">
      <c r="R235" s="20"/>
      <c r="S235" s="87"/>
      <c r="T235" s="88"/>
      <c r="U235" s="78"/>
      <c r="V235" s="31"/>
      <c r="W235" s="21"/>
      <c r="X235" s="21"/>
      <c r="Y235" s="71"/>
      <c r="Z235" s="71"/>
      <c r="AA235" s="21"/>
    </row>
    <row r="236" spans="18:27" x14ac:dyDescent="0.25">
      <c r="R236" s="20"/>
      <c r="S236" s="87"/>
      <c r="T236" s="88"/>
      <c r="U236" s="78"/>
      <c r="V236" s="31"/>
      <c r="W236" s="21"/>
      <c r="X236" s="21"/>
      <c r="Y236" s="71"/>
      <c r="Z236" s="71"/>
      <c r="AA236" s="21"/>
    </row>
    <row r="237" spans="18:27" x14ac:dyDescent="0.25">
      <c r="R237" s="20"/>
      <c r="S237" s="87"/>
      <c r="T237" s="88"/>
      <c r="U237" s="78"/>
      <c r="V237" s="31"/>
      <c r="W237" s="21"/>
      <c r="X237" s="21"/>
      <c r="Y237" s="71"/>
      <c r="Z237" s="71"/>
      <c r="AA237" s="21"/>
    </row>
    <row r="238" spans="18:27" x14ac:dyDescent="0.25">
      <c r="R238" s="20"/>
      <c r="S238" s="87"/>
      <c r="T238" s="88"/>
      <c r="U238" s="78"/>
      <c r="V238" s="31"/>
      <c r="W238" s="21"/>
      <c r="X238" s="21"/>
      <c r="Y238" s="71"/>
      <c r="Z238" s="71"/>
      <c r="AA238" s="21"/>
    </row>
    <row r="239" spans="18:27" x14ac:dyDescent="0.25">
      <c r="R239" s="20"/>
      <c r="S239" s="87"/>
      <c r="T239" s="88"/>
      <c r="U239" s="78"/>
      <c r="V239" s="31"/>
      <c r="W239" s="21"/>
      <c r="X239" s="21"/>
      <c r="Y239" s="71"/>
      <c r="Z239" s="71"/>
      <c r="AA239" s="21"/>
    </row>
  </sheetData>
  <mergeCells count="54">
    <mergeCell ref="R130:V130"/>
    <mergeCell ref="X130:AA130"/>
    <mergeCell ref="R131:R142"/>
    <mergeCell ref="V131:V142"/>
    <mergeCell ref="AA131:AA142"/>
    <mergeCell ref="AA117:AA128"/>
    <mergeCell ref="AA61:AA72"/>
    <mergeCell ref="AA75:AA86"/>
    <mergeCell ref="AA89:AA100"/>
    <mergeCell ref="AA103:AA114"/>
    <mergeCell ref="X116:AA116"/>
    <mergeCell ref="X102:AA102"/>
    <mergeCell ref="X88:AA88"/>
    <mergeCell ref="V89:V100"/>
    <mergeCell ref="V103:V114"/>
    <mergeCell ref="V117:V128"/>
    <mergeCell ref="V18:V29"/>
    <mergeCell ref="V32:V43"/>
    <mergeCell ref="V61:V72"/>
    <mergeCell ref="V75:V86"/>
    <mergeCell ref="R116:V116"/>
    <mergeCell ref="R117:R128"/>
    <mergeCell ref="R89:R100"/>
    <mergeCell ref="R103:R114"/>
    <mergeCell ref="R102:V102"/>
    <mergeCell ref="R88:V88"/>
    <mergeCell ref="R75:R86"/>
    <mergeCell ref="R45:V45"/>
    <mergeCell ref="R46:R57"/>
    <mergeCell ref="V46:V57"/>
    <mergeCell ref="X45:AA45"/>
    <mergeCell ref="AA46:AA57"/>
    <mergeCell ref="R74:V74"/>
    <mergeCell ref="X74:AA74"/>
    <mergeCell ref="R60:V60"/>
    <mergeCell ref="X60:AA60"/>
    <mergeCell ref="R61:R72"/>
    <mergeCell ref="A1:O1"/>
    <mergeCell ref="R1:AA1"/>
    <mergeCell ref="A2:G2"/>
    <mergeCell ref="I2:O2"/>
    <mergeCell ref="R2:V2"/>
    <mergeCell ref="X2:AA2"/>
    <mergeCell ref="AA4:AA15"/>
    <mergeCell ref="AA18:AA29"/>
    <mergeCell ref="AA32:AA43"/>
    <mergeCell ref="V4:V15"/>
    <mergeCell ref="R4:R15"/>
    <mergeCell ref="R18:R29"/>
    <mergeCell ref="R32:R43"/>
    <mergeCell ref="R31:V31"/>
    <mergeCell ref="X17:AA17"/>
    <mergeCell ref="R17:V17"/>
    <mergeCell ref="X31:AA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User</cp:lastModifiedBy>
  <cp:lastPrinted>2021-07-02T06:57:47Z</cp:lastPrinted>
  <dcterms:created xsi:type="dcterms:W3CDTF">2020-02-25T11:40:51Z</dcterms:created>
  <dcterms:modified xsi:type="dcterms:W3CDTF">2025-10-08T12:05:37Z</dcterms:modified>
</cp:coreProperties>
</file>