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RA\SKUPSTINA\sesta sednica\materijal\"/>
    </mc:Choice>
  </mc:AlternateContent>
  <bookViews>
    <workbookView xWindow="0" yWindow="0" windowWidth="28800" windowHeight="12315"/>
  </bookViews>
  <sheets>
    <sheet name="Sheet1" sheetId="1" r:id="rId1"/>
    <sheet name="7312" sheetId="3" state="hidden" r:id="rId2"/>
    <sheet name="463152" sheetId="4" state="hidden" r:id="rId3"/>
    <sheet name="Sheet2" sheetId="5" r:id="rId4"/>
  </sheets>
  <definedNames>
    <definedName name="_xlnm._FilterDatabase" localSheetId="0" hidden="1">Sheet1!$B$4:$B$1130</definedName>
    <definedName name="_xlnm.Print_Area" localSheetId="0">Sheet1!$B$2:$G$178</definedName>
  </definedNames>
  <calcPr calcId="152511"/>
</workbook>
</file>

<file path=xl/calcChain.xml><?xml version="1.0" encoding="utf-8"?>
<calcChain xmlns="http://schemas.openxmlformats.org/spreadsheetml/2006/main">
  <c r="G173" i="1" l="1"/>
  <c r="E142" i="1"/>
  <c r="E100" i="1" l="1"/>
  <c r="F92" i="1"/>
  <c r="F93" i="1"/>
  <c r="G93" i="1" s="1"/>
  <c r="F94" i="1"/>
  <c r="G94" i="1" s="1"/>
  <c r="F95" i="1"/>
  <c r="G95" i="1" s="1"/>
  <c r="F97" i="1"/>
  <c r="F98" i="1"/>
  <c r="G98" i="1" s="1"/>
  <c r="F99" i="1"/>
  <c r="G99" i="1" s="1"/>
  <c r="F101" i="1"/>
  <c r="F102" i="1"/>
  <c r="G102" i="1" s="1"/>
  <c r="F103" i="1"/>
  <c r="G103" i="1" s="1"/>
  <c r="F104" i="1"/>
  <c r="G104" i="1" s="1"/>
  <c r="F105" i="1"/>
  <c r="G105" i="1" s="1"/>
  <c r="F107" i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6" i="1"/>
  <c r="F118" i="1"/>
  <c r="F120" i="1"/>
  <c r="F122" i="1"/>
  <c r="F124" i="1"/>
  <c r="F125" i="1"/>
  <c r="G125" i="1" s="1"/>
  <c r="F126" i="1"/>
  <c r="G126" i="1" s="1"/>
  <c r="F127" i="1"/>
  <c r="G127" i="1" s="1"/>
  <c r="F128" i="1"/>
  <c r="G128" i="1" s="1"/>
  <c r="F129" i="1"/>
  <c r="F132" i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3" i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1" i="1"/>
  <c r="G151" i="1" s="1"/>
  <c r="F154" i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G164" i="1"/>
  <c r="F165" i="1"/>
  <c r="F166" i="1"/>
  <c r="G166" i="1" s="1"/>
  <c r="F167" i="1"/>
  <c r="F168" i="1"/>
  <c r="G168" i="1" s="1"/>
  <c r="F169" i="1"/>
  <c r="G169" i="1" s="1"/>
  <c r="F172" i="1"/>
  <c r="G172" i="1" s="1"/>
  <c r="F174" i="1"/>
  <c r="F173" i="1" s="1"/>
  <c r="F176" i="1"/>
  <c r="F177" i="1"/>
  <c r="G177" i="1" s="1"/>
  <c r="F91" i="1"/>
  <c r="G91" i="1" s="1"/>
  <c r="G176" i="1" l="1"/>
  <c r="G175" i="1" s="1"/>
  <c r="F175" i="1"/>
  <c r="G154" i="1"/>
  <c r="G153" i="1" s="1"/>
  <c r="G152" i="1" s="1"/>
  <c r="F153" i="1"/>
  <c r="F152" i="1" s="1"/>
  <c r="G143" i="1"/>
  <c r="G142" i="1" s="1"/>
  <c r="F142" i="1"/>
  <c r="G132" i="1"/>
  <c r="G131" i="1" s="1"/>
  <c r="G130" i="1" s="1"/>
  <c r="F131" i="1"/>
  <c r="F130" i="1" s="1"/>
  <c r="G124" i="1"/>
  <c r="G123" i="1" s="1"/>
  <c r="F123" i="1"/>
  <c r="G120" i="1"/>
  <c r="G119" i="1" s="1"/>
  <c r="F119" i="1"/>
  <c r="G116" i="1"/>
  <c r="G115" i="1" s="1"/>
  <c r="F115" i="1"/>
  <c r="G107" i="1"/>
  <c r="G106" i="1" s="1"/>
  <c r="F106" i="1"/>
  <c r="G97" i="1"/>
  <c r="G96" i="1" s="1"/>
  <c r="F96" i="1"/>
  <c r="G92" i="1"/>
  <c r="G90" i="1" s="1"/>
  <c r="F90" i="1"/>
  <c r="G165" i="1"/>
  <c r="G163" i="1" s="1"/>
  <c r="G162" i="1" s="1"/>
  <c r="F163" i="1"/>
  <c r="F162" i="1" s="1"/>
  <c r="G122" i="1"/>
  <c r="G121" i="1" s="1"/>
  <c r="F121" i="1"/>
  <c r="G118" i="1"/>
  <c r="G117" i="1" s="1"/>
  <c r="F117" i="1"/>
  <c r="G101" i="1"/>
  <c r="G100" i="1" s="1"/>
  <c r="F100" i="1"/>
  <c r="G134" i="1"/>
  <c r="G133" i="1" s="1"/>
  <c r="F134" i="1"/>
  <c r="F133" i="1" s="1"/>
  <c r="G66" i="1"/>
  <c r="G13" i="1"/>
  <c r="G14" i="1"/>
  <c r="G15" i="1"/>
  <c r="G16" i="1"/>
  <c r="G17" i="1"/>
  <c r="G18" i="1"/>
  <c r="G19" i="1"/>
  <c r="G20" i="1"/>
  <c r="G22" i="1"/>
  <c r="G23" i="1"/>
  <c r="G25" i="1"/>
  <c r="G28" i="1"/>
  <c r="G30" i="1"/>
  <c r="G33" i="1"/>
  <c r="G34" i="1"/>
  <c r="G35" i="1"/>
  <c r="G37" i="1"/>
  <c r="G38" i="1"/>
  <c r="G39" i="1"/>
  <c r="G41" i="1"/>
  <c r="G43" i="1"/>
  <c r="G44" i="1"/>
  <c r="G45" i="1"/>
  <c r="G47" i="1"/>
  <c r="G48" i="1"/>
  <c r="G51" i="1"/>
  <c r="G53" i="1"/>
  <c r="G54" i="1"/>
  <c r="G56" i="1"/>
  <c r="G58" i="1"/>
  <c r="G62" i="1"/>
  <c r="G65" i="1"/>
  <c r="G68" i="1"/>
  <c r="G71" i="1"/>
  <c r="G72" i="1"/>
  <c r="G74" i="1"/>
  <c r="G75" i="1"/>
  <c r="G76" i="1"/>
  <c r="G80" i="1"/>
  <c r="G12" i="1"/>
  <c r="F22" i="1"/>
  <c r="F23" i="1"/>
  <c r="F25" i="1"/>
  <c r="F28" i="1"/>
  <c r="F30" i="1"/>
  <c r="F33" i="1"/>
  <c r="F34" i="1"/>
  <c r="F35" i="1"/>
  <c r="F37" i="1"/>
  <c r="F38" i="1"/>
  <c r="F39" i="1"/>
  <c r="F41" i="1"/>
  <c r="F43" i="1"/>
  <c r="F44" i="1"/>
  <c r="F45" i="1"/>
  <c r="F47" i="1"/>
  <c r="F48" i="1"/>
  <c r="F51" i="1"/>
  <c r="F53" i="1"/>
  <c r="F54" i="1"/>
  <c r="F56" i="1"/>
  <c r="F58" i="1"/>
  <c r="F62" i="1"/>
  <c r="F65" i="1"/>
  <c r="F66" i="1"/>
  <c r="F68" i="1"/>
  <c r="F71" i="1"/>
  <c r="F72" i="1"/>
  <c r="F74" i="1"/>
  <c r="F75" i="1"/>
  <c r="F76" i="1"/>
  <c r="F80" i="1"/>
  <c r="F13" i="1"/>
  <c r="F14" i="1"/>
  <c r="F15" i="1"/>
  <c r="F16" i="1"/>
  <c r="F17" i="1"/>
  <c r="F18" i="1"/>
  <c r="F19" i="1"/>
  <c r="F20" i="1"/>
  <c r="F12" i="1"/>
  <c r="E163" i="1" l="1"/>
  <c r="E106" i="1"/>
  <c r="E96" i="1"/>
  <c r="E61" i="1"/>
  <c r="E50" i="1" l="1"/>
  <c r="E52" i="1"/>
  <c r="E11" i="1"/>
  <c r="G50" i="1" l="1"/>
  <c r="F50" i="1"/>
  <c r="G52" i="1"/>
  <c r="F52" i="1"/>
  <c r="E153" i="1"/>
  <c r="E90" i="1" l="1"/>
  <c r="E42" i="1" l="1"/>
  <c r="G42" i="1" l="1"/>
  <c r="F42" i="1"/>
  <c r="E152" i="1"/>
  <c r="E121" i="1" l="1"/>
  <c r="E134" i="1"/>
  <c r="E133" i="1" l="1"/>
  <c r="E171" i="1"/>
  <c r="F171" i="1" s="1"/>
  <c r="E173" i="1"/>
  <c r="E175" i="1"/>
  <c r="E131" i="1"/>
  <c r="E119" i="1"/>
  <c r="E117" i="1"/>
  <c r="E73" i="1"/>
  <c r="E79" i="1"/>
  <c r="E64" i="1"/>
  <c r="E67" i="1"/>
  <c r="G67" i="1" l="1"/>
  <c r="F67" i="1"/>
  <c r="E78" i="1"/>
  <c r="G79" i="1"/>
  <c r="F79" i="1"/>
  <c r="F64" i="1"/>
  <c r="G64" i="1"/>
  <c r="G73" i="1"/>
  <c r="F73" i="1"/>
  <c r="G171" i="1"/>
  <c r="G170" i="1" s="1"/>
  <c r="F170" i="1"/>
  <c r="E130" i="1"/>
  <c r="E170" i="1"/>
  <c r="E63" i="1"/>
  <c r="E115" i="1"/>
  <c r="E70" i="1"/>
  <c r="E60" i="1"/>
  <c r="E59" i="1" s="1"/>
  <c r="E57" i="1"/>
  <c r="E55" i="1"/>
  <c r="E46" i="1"/>
  <c r="E40" i="1"/>
  <c r="E29" i="1"/>
  <c r="E27" i="1"/>
  <c r="E24" i="1"/>
  <c r="H195" i="1"/>
  <c r="H196" i="1"/>
  <c r="H197" i="1"/>
  <c r="H198" i="1"/>
  <c r="H245" i="1"/>
  <c r="H246" i="1"/>
  <c r="H247" i="1"/>
  <c r="H248" i="1"/>
  <c r="H295" i="1"/>
  <c r="H296" i="1"/>
  <c r="H299" i="1" s="1"/>
  <c r="H297" i="1"/>
  <c r="H298" i="1"/>
  <c r="H348" i="1"/>
  <c r="H349" i="1"/>
  <c r="H350" i="1"/>
  <c r="H351" i="1"/>
  <c r="H394" i="1"/>
  <c r="H395" i="1"/>
  <c r="H398" i="1" s="1"/>
  <c r="H396" i="1"/>
  <c r="H397" i="1"/>
  <c r="H449" i="1"/>
  <c r="H450" i="1"/>
  <c r="H451" i="1"/>
  <c r="H452" i="1"/>
  <c r="H489" i="1"/>
  <c r="H490" i="1"/>
  <c r="H493" i="1" s="1"/>
  <c r="H491" i="1"/>
  <c r="H492" i="1"/>
  <c r="H541" i="1"/>
  <c r="H542" i="1"/>
  <c r="H543" i="1"/>
  <c r="H544" i="1"/>
  <c r="H594" i="1"/>
  <c r="H595" i="1"/>
  <c r="H596" i="1"/>
  <c r="H597" i="1"/>
  <c r="H646" i="1"/>
  <c r="H647" i="1"/>
  <c r="H648" i="1"/>
  <c r="H649" i="1"/>
  <c r="H696" i="1"/>
  <c r="H697" i="1"/>
  <c r="H698" i="1"/>
  <c r="H699" i="1"/>
  <c r="H754" i="1"/>
  <c r="H755" i="1"/>
  <c r="H756" i="1"/>
  <c r="H757" i="1"/>
  <c r="H801" i="1"/>
  <c r="H802" i="1"/>
  <c r="H803" i="1"/>
  <c r="H804" i="1"/>
  <c r="H842" i="1"/>
  <c r="H843" i="1"/>
  <c r="H844" i="1"/>
  <c r="H845" i="1"/>
  <c r="H894" i="1"/>
  <c r="H895" i="1"/>
  <c r="H896" i="1"/>
  <c r="H897" i="1"/>
  <c r="H953" i="1"/>
  <c r="H954" i="1"/>
  <c r="H955" i="1"/>
  <c r="H956" i="1"/>
  <c r="H1003" i="1"/>
  <c r="H1004" i="1"/>
  <c r="H1005" i="1"/>
  <c r="H1006" i="1"/>
  <c r="H1049" i="1"/>
  <c r="H1050" i="1"/>
  <c r="H1051" i="1"/>
  <c r="H1052" i="1"/>
  <c r="G24" i="1" l="1"/>
  <c r="F24" i="1"/>
  <c r="F29" i="1"/>
  <c r="G29" i="1"/>
  <c r="G46" i="1"/>
  <c r="F46" i="1"/>
  <c r="F57" i="1"/>
  <c r="G57" i="1"/>
  <c r="E69" i="1"/>
  <c r="G70" i="1"/>
  <c r="F70" i="1"/>
  <c r="G63" i="1"/>
  <c r="F63" i="1"/>
  <c r="F27" i="1"/>
  <c r="G27" i="1"/>
  <c r="G40" i="1"/>
  <c r="F40" i="1"/>
  <c r="E49" i="1"/>
  <c r="F55" i="1"/>
  <c r="G55" i="1"/>
  <c r="E77" i="1"/>
  <c r="G78" i="1"/>
  <c r="F78" i="1"/>
  <c r="E26" i="1"/>
  <c r="H1053" i="1"/>
  <c r="H898" i="1"/>
  <c r="E162" i="1"/>
  <c r="H846" i="1"/>
  <c r="H700" i="1"/>
  <c r="H650" i="1"/>
  <c r="H598" i="1"/>
  <c r="E21" i="1"/>
  <c r="E123" i="1"/>
  <c r="E36" i="1"/>
  <c r="E32" i="1"/>
  <c r="H545" i="1"/>
  <c r="H453" i="1"/>
  <c r="H249" i="1"/>
  <c r="H199" i="1"/>
  <c r="H1007" i="1"/>
  <c r="H957" i="1"/>
  <c r="H805" i="1"/>
  <c r="H758" i="1"/>
  <c r="H352" i="1"/>
  <c r="G32" i="1" l="1"/>
  <c r="F32" i="1"/>
  <c r="G77" i="1"/>
  <c r="F77" i="1"/>
  <c r="G69" i="1"/>
  <c r="F69" i="1"/>
  <c r="G36" i="1"/>
  <c r="F36" i="1"/>
  <c r="F21" i="1"/>
  <c r="G21" i="1"/>
  <c r="G26" i="1"/>
  <c r="F26" i="1"/>
  <c r="F49" i="1"/>
  <c r="G49" i="1"/>
  <c r="F89" i="1"/>
  <c r="F88" i="1" s="1"/>
  <c r="F178" i="1"/>
  <c r="G178" i="1"/>
  <c r="G89" i="1"/>
  <c r="G88" i="1" s="1"/>
  <c r="E10" i="1"/>
  <c r="E31" i="1"/>
  <c r="F11" i="1"/>
  <c r="F10" i="1" s="1"/>
  <c r="G11" i="1"/>
  <c r="G10" i="1" s="1"/>
  <c r="F31" i="1" l="1"/>
  <c r="F82" i="1" s="1"/>
  <c r="G31" i="1"/>
  <c r="G82" i="1" s="1"/>
  <c r="F9" i="1"/>
  <c r="F8" i="1" s="1"/>
  <c r="E82" i="1"/>
  <c r="E9" i="1"/>
  <c r="E8" i="1" s="1"/>
  <c r="G9" i="1" l="1"/>
  <c r="G8" i="1" s="1"/>
  <c r="M25" i="1"/>
  <c r="M26" i="1"/>
  <c r="E89" i="1" l="1"/>
  <c r="E88" i="1" s="1"/>
  <c r="E178" i="1"/>
  <c r="M13" i="1"/>
  <c r="M14" i="1"/>
  <c r="M23" i="1" l="1"/>
  <c r="M24" i="1"/>
  <c r="M10" i="1"/>
  <c r="M9" i="1"/>
  <c r="M12" i="1"/>
  <c r="M11" i="1"/>
  <c r="M22" i="1" l="1"/>
  <c r="M8" i="1"/>
  <c r="M16" i="1" l="1"/>
  <c r="M20" i="1"/>
  <c r="M17" i="1"/>
  <c r="M15" i="1" l="1"/>
  <c r="M18" i="1" s="1"/>
  <c r="G6" i="3"/>
  <c r="K6" i="3"/>
  <c r="J8" i="3" s="1"/>
  <c r="O6" i="3"/>
  <c r="F8" i="3"/>
  <c r="O8" i="3"/>
  <c r="M19" i="1" l="1"/>
  <c r="M21" i="1"/>
  <c r="K11" i="3"/>
</calcChain>
</file>

<file path=xl/comments1.xml><?xml version="1.0" encoding="utf-8"?>
<comments xmlns="http://schemas.openxmlformats.org/spreadsheetml/2006/main">
  <authors>
    <author>Win7</author>
    <author>user</author>
  </authors>
  <commentList>
    <comment ref="H1136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86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36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89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35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90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14" authorId="1" shapeId="0">
      <text>
        <r>
          <rPr>
            <b/>
            <sz val="9"/>
            <color indexed="81"/>
            <rFont val="Tahoma"/>
            <family val="2"/>
          </rPr>
          <t xml:space="preserve">fond za obeštećenje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15" authorId="1" shapeId="0">
      <text>
        <r>
          <rPr>
            <b/>
            <sz val="9"/>
            <color indexed="81"/>
            <rFont val="Tahoma"/>
            <family val="2"/>
          </rPr>
          <t>sporni posipači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30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82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35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87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37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95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42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783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35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94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44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90" authorId="0" shapeId="0">
      <text>
        <r>
          <rPr>
            <b/>
            <sz val="9"/>
            <color indexed="81"/>
            <rFont val="Tahoma"/>
            <family val="2"/>
          </rPr>
          <t>bruto 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<sst xmlns="http://schemas.openxmlformats.org/spreadsheetml/2006/main" count="778" uniqueCount="270">
  <si>
    <t>Porez na lična primanja zaposlenih kod pravnih lica</t>
  </si>
  <si>
    <t>Porez na ostala lična primanja</t>
  </si>
  <si>
    <t>Porez na prihode od imovine i imovinskih prava</t>
  </si>
  <si>
    <t>Porez na prihode od kapitala</t>
  </si>
  <si>
    <t>Porez na dohodak po godišnjoj prijavi</t>
  </si>
  <si>
    <t>Porez na nepokretnost</t>
  </si>
  <si>
    <t>Porez na promet nepokretnosti</t>
  </si>
  <si>
    <t>Prirez porezu na dohodak fizičkih lica</t>
  </si>
  <si>
    <t>Takse</t>
  </si>
  <si>
    <t>Lokalne administrativne takse</t>
  </si>
  <si>
    <t>Lokalne komunalne takse</t>
  </si>
  <si>
    <t>Naknade</t>
  </si>
  <si>
    <t>Naknada za korišćenje voda</t>
  </si>
  <si>
    <t>Naknada za izvađeni materijal</t>
  </si>
  <si>
    <t>Naknada za zaštitu voda od zagađivanja</t>
  </si>
  <si>
    <t>Naknada za korišćenje šuma</t>
  </si>
  <si>
    <t>Ostali prihodi</t>
  </si>
  <si>
    <t>Prihodi od djelatnosti organa</t>
  </si>
  <si>
    <t>Primici od prodaje nefinansijske imovine</t>
  </si>
  <si>
    <t>Prodaja nepokretnosti u korist Budžeta</t>
  </si>
  <si>
    <t xml:space="preserve">Transferi </t>
  </si>
  <si>
    <t>Ekonomska klasifikacija</t>
  </si>
  <si>
    <t>OPIS</t>
  </si>
  <si>
    <t>Bruto zarade i doprinosi</t>
  </si>
  <si>
    <t>Neto zarade</t>
  </si>
  <si>
    <t>Porez na zarade</t>
  </si>
  <si>
    <t>Doprinos na teret zaposlenog</t>
  </si>
  <si>
    <t>Doprinos na teret poslodavca</t>
  </si>
  <si>
    <t>Opštinski prirez</t>
  </si>
  <si>
    <t>Ostala lična primanja</t>
  </si>
  <si>
    <t>Ostale naknade</t>
  </si>
  <si>
    <t>Rashodi za energiju</t>
  </si>
  <si>
    <t>Tekuće održavanje opreme</t>
  </si>
  <si>
    <t>Kamate</t>
  </si>
  <si>
    <t>Renta</t>
  </si>
  <si>
    <t>Subvencije</t>
  </si>
  <si>
    <t>Ostali izdaci</t>
  </si>
  <si>
    <t>Komunalne naknade</t>
  </si>
  <si>
    <t>Transferi institucijama, pojedincima, nevladinom i javnom sektoru</t>
  </si>
  <si>
    <t>Transferi institucijama kulture i sporta</t>
  </si>
  <si>
    <t>Transferi mjesnim zajednicama</t>
  </si>
  <si>
    <t>Crveni krst</t>
  </si>
  <si>
    <t>Transferi javnim preduzećima</t>
  </si>
  <si>
    <t>Rezerve</t>
  </si>
  <si>
    <t>Tekuća budžetska rezerva</t>
  </si>
  <si>
    <t>Stalna budžetska rezerva</t>
  </si>
  <si>
    <t>Ukupno</t>
  </si>
  <si>
    <t>IZDACI</t>
  </si>
  <si>
    <t>Kapitalni izdaci</t>
  </si>
  <si>
    <t>Izdaci za lokalnu infrastrukturu</t>
  </si>
  <si>
    <t>Izdaci za opremu</t>
  </si>
  <si>
    <t>Investiciono održavanje</t>
  </si>
  <si>
    <t>SLUŽBA PREDSJEDNIKA</t>
  </si>
  <si>
    <t>SLUŽBA ZA SKUPŠTINSKE POSLOVE</t>
  </si>
  <si>
    <t>Transferi institucijama,pojedincima, nevladinom i javnom sektoru</t>
  </si>
  <si>
    <t>SLUŽBA GLAVNOG ADMINISTRATORA</t>
  </si>
  <si>
    <t>SLUŽBA MENADZERA</t>
  </si>
  <si>
    <t>KOMUNALNA POLICIJA</t>
  </si>
  <si>
    <t>DIREKCIJA ZA IMOVINU</t>
  </si>
  <si>
    <t>Zakup objekata</t>
  </si>
  <si>
    <t>SLUŽBA ZAŠTITE</t>
  </si>
  <si>
    <t>UPRAVA LOKALNIH JAVNIH PRIHODA</t>
  </si>
  <si>
    <t xml:space="preserve">Ostale naknade </t>
  </si>
  <si>
    <t>Bankarske usluge i negativne kursne razlike</t>
  </si>
  <si>
    <t>Građevinski objekti</t>
  </si>
  <si>
    <t>Porezi</t>
  </si>
  <si>
    <t>SEKRETARIJAT ZA OPŠTU UPRAVU I DRUŠTVENE DJELATNOSTI</t>
  </si>
  <si>
    <t>UKUPNO</t>
  </si>
  <si>
    <t>SEKRETARIJAT ZA INSPEKCIJSKE POSLOVE</t>
  </si>
  <si>
    <t>Naknada za korišćenje rudnog bogatstva</t>
  </si>
  <si>
    <t>Otplata duga</t>
  </si>
  <si>
    <t>Otplata obaveza iz prethodnog perioda</t>
  </si>
  <si>
    <t>Porez na prihode od samostalne djelatnosti po stvarnom dohotku</t>
  </si>
  <si>
    <t>Porez na prihode od samostalne djelatnosti u paušalnom iznosu</t>
  </si>
  <si>
    <t>INFORMACIONI CENTAR</t>
  </si>
  <si>
    <t>Donacije</t>
  </si>
  <si>
    <t>Kapitalne donacije</t>
  </si>
  <si>
    <t>Transferi turističkoj organizaciji</t>
  </si>
  <si>
    <t>SLUŽBA ZA ZAJEDNIČKE POSLOVE</t>
  </si>
  <si>
    <t>Transferi od budžeta Države</t>
  </si>
  <si>
    <t>SEKRETARIJAT ZA FINANSIJE I EKONOMSKI RAZVOJ</t>
  </si>
  <si>
    <t>Ostalo</t>
  </si>
  <si>
    <t>Naknada za korišćenje mineralnih sirovina</t>
  </si>
  <si>
    <t>Tekuće donacije</t>
  </si>
  <si>
    <t>SLUŽBA ZA UNUTRAŠNJU REVIZIJU</t>
  </si>
  <si>
    <t>Rashodi za materijal</t>
  </si>
  <si>
    <t xml:space="preserve">Administrativni materijal </t>
  </si>
  <si>
    <t>Materijal za posebne namjene</t>
  </si>
  <si>
    <t>Ostali rashodi za materijal</t>
  </si>
  <si>
    <t>Rashodi za usluge</t>
  </si>
  <si>
    <t>Službena putovanja</t>
  </si>
  <si>
    <t>Reprezentacija</t>
  </si>
  <si>
    <t>Komunikacione usluge</t>
  </si>
  <si>
    <t>Rashodi za tekuće održavanje</t>
  </si>
  <si>
    <t>Transferi za jednokratne socijalne pomoći</t>
  </si>
  <si>
    <t>Ostale usluge</t>
  </si>
  <si>
    <t>Transferi obrazovanju</t>
  </si>
  <si>
    <t>Transferi nevladinim organizacijama</t>
  </si>
  <si>
    <t>Ostali transferi pojedincima</t>
  </si>
  <si>
    <t>Ostali transferi institucijama</t>
  </si>
  <si>
    <t>Ostali transferi</t>
  </si>
  <si>
    <t>Kamate rezidentima</t>
  </si>
  <si>
    <t>Otplata hartija od vrijednosti i kredita rezidentima</t>
  </si>
  <si>
    <t>Konsultantske usluge, projekti i studije</t>
  </si>
  <si>
    <t>Izrada i održavanje softvera</t>
  </si>
  <si>
    <t>Rashodi za gorivo</t>
  </si>
  <si>
    <t>Osiguranje</t>
  </si>
  <si>
    <t>Izdaci za građevinske objekte</t>
  </si>
  <si>
    <t>Subvencije za proizvodnju i pružanje usluga</t>
  </si>
  <si>
    <t>Transferi političkim partijama, strankama i udruženjima</t>
  </si>
  <si>
    <t>Ostali kapitalni izdaci</t>
  </si>
  <si>
    <t>Izdaci po osnovu isplate ugovora o djelu</t>
  </si>
  <si>
    <t>DOO Radio Berane</t>
  </si>
  <si>
    <t xml:space="preserve">SEKRETARIJAT ZA PLANIRANJE I UREĐENJE PROSTORA </t>
  </si>
  <si>
    <t>DOO Komunalno</t>
  </si>
  <si>
    <t>Izdaci po osnovu troškova sudskih postupaka</t>
  </si>
  <si>
    <t>SEKRETARIJAT ZA KOMUNALNO-STAMBENE POSLOVE I SAOBRAĆAJ</t>
  </si>
  <si>
    <t>SEKRETARIJAT ZA POLJOPRIVREDU, TURIZAM, VODOPRIVREDU I ZAŠTITU ŽIVOTNE SREDINE</t>
  </si>
  <si>
    <t>SEKRETARIJAT ZA SPORT, KULTURU, OMLADINU I SARADNJU SA NVO</t>
  </si>
  <si>
    <t>Otplata neizmirenih obaveza iz prethodnih godina</t>
  </si>
  <si>
    <t>Transferi institucijama sporta</t>
  </si>
  <si>
    <t>Transferi institucijama kulture</t>
  </si>
  <si>
    <t>Ostali transferi pojedincima (podrška projektima mladih)</t>
  </si>
  <si>
    <t>Transferi za lična primanja pripravnika</t>
  </si>
  <si>
    <t>JU "Dnevni centar za djecu i omladinu a smetnjama i teškoćama u razvoju</t>
  </si>
  <si>
    <t>Transferi prema sportskim klubovima</t>
  </si>
  <si>
    <t xml:space="preserve">MOSI </t>
  </si>
  <si>
    <t>Školski sport</t>
  </si>
  <si>
    <t>Dan bijelog štapa</t>
  </si>
  <si>
    <t>Ostali transferi za kulturu</t>
  </si>
  <si>
    <t>Otplata neizmirenih obaveza za odborničke naknade</t>
  </si>
  <si>
    <t>Ostale naknade (Savjeti, radna tijela,etičke komisije i drugo)</t>
  </si>
  <si>
    <t>Otplata po osnovu transfera političkim partijama, strankama i udruženjima</t>
  </si>
  <si>
    <t>Kancelarija za prevenciju narkomanije</t>
  </si>
  <si>
    <t>Rodna ravnopravnost</t>
  </si>
  <si>
    <t>Reprogram poreskog duga</t>
  </si>
  <si>
    <t>SUBNOR I OBNOR</t>
  </si>
  <si>
    <t>O  p  i  s</t>
  </si>
  <si>
    <t>Tekući prihodi</t>
  </si>
  <si>
    <t>Porez na dohodak fizičkih lica</t>
  </si>
  <si>
    <t>Porez na imovinu</t>
  </si>
  <si>
    <t>Lokalni porezi</t>
  </si>
  <si>
    <t>Porez na lična primanja zaposlenih kod fizičkih lica</t>
  </si>
  <si>
    <t>Porez na kapitalne dobitke</t>
  </si>
  <si>
    <t>PRIMICI</t>
  </si>
  <si>
    <t>Administrativne takse</t>
  </si>
  <si>
    <t>Naknade za korišćenje dobara od opšteg interesa</t>
  </si>
  <si>
    <t>Naknade za korišćenje prirodnih dobara</t>
  </si>
  <si>
    <t>Naknade za uređivanje i izgradnju građevinskog zemljišta</t>
  </si>
  <si>
    <t>Naknada za uređivanje i izgradnju građevinskog  zemljišta</t>
  </si>
  <si>
    <t>Naknade za puteve</t>
  </si>
  <si>
    <t>Novčane kazne i oduzete imovinske koristi</t>
  </si>
  <si>
    <t>Novčane kazne izrečene u prekršajnom i drugom postupku</t>
  </si>
  <si>
    <t>Prihodi od kamata za neblagovremeno plaćene obaveze</t>
  </si>
  <si>
    <t>Prihodi koje organi ostvaruju vršenjem svoje djelatnosti</t>
  </si>
  <si>
    <t>Godišnja naknada pri registraciji drumskih motornih vozila</t>
  </si>
  <si>
    <t>Prodaja nepokretnosti</t>
  </si>
  <si>
    <t>Transferi od Egalizacionog fonda</t>
  </si>
  <si>
    <t>Tekući izdaci</t>
  </si>
  <si>
    <t>Bruto zarade i doprinosi na teret poslodavca</t>
  </si>
  <si>
    <t>Otplata dugova</t>
  </si>
  <si>
    <t>Primici od prodaje imovine</t>
  </si>
  <si>
    <t>Donacije i transferi</t>
  </si>
  <si>
    <t>JU "Dnevni centar za djecu I omladinu a smetnjama i teškoćama u razvoju</t>
  </si>
  <si>
    <t>Izrade projekata</t>
  </si>
  <si>
    <t xml:space="preserve">Ostali transferi pojedincima </t>
  </si>
  <si>
    <t>Studentske stipendije</t>
  </si>
  <si>
    <t>Projekat treće dijete i mladi bračni parovi</t>
  </si>
  <si>
    <t>Ukupno izdaci</t>
  </si>
  <si>
    <t>Pozajmice i krediti</t>
  </si>
  <si>
    <t>Pozajmice i krediti od domaćih izvora</t>
  </si>
  <si>
    <t>Pozajmice i krediti od domaćih finansijskih institucija</t>
  </si>
  <si>
    <t>Primici od otplate kredita</t>
  </si>
  <si>
    <t>Primici od otplate kredita i sredstva prenesena iz
prethodne godine</t>
  </si>
  <si>
    <t>Primici od otplate kredita datih javnim preduzecima</t>
  </si>
  <si>
    <t>Radio</t>
  </si>
  <si>
    <t xml:space="preserve">turistička </t>
  </si>
  <si>
    <t>komunalno</t>
  </si>
  <si>
    <t>po reprogramu</t>
  </si>
  <si>
    <t>ranije uplaćeno</t>
  </si>
  <si>
    <t>jp</t>
  </si>
  <si>
    <t>doo</t>
  </si>
  <si>
    <t>mjesečna rata</t>
  </si>
  <si>
    <t>plan prihoda 2015</t>
  </si>
  <si>
    <t>ukupno</t>
  </si>
  <si>
    <t>Naknada skupštinskim poslanicima</t>
  </si>
  <si>
    <t xml:space="preserve">Investiciono održavanje </t>
  </si>
  <si>
    <t xml:space="preserve">Izdaci za opremu </t>
  </si>
  <si>
    <t>Geodetske podloge za projektnu i plansku dokumentaciju</t>
  </si>
  <si>
    <t>Sredstva za tehnološke viškove</t>
  </si>
  <si>
    <t>Otpremnine za tehnološke viškove</t>
  </si>
  <si>
    <t>Transferi za socijalnu zaštitu</t>
  </si>
  <si>
    <t>Natkrivanje tribina gradskog stadiona</t>
  </si>
  <si>
    <t>Stočna pijaca</t>
  </si>
  <si>
    <t>Pripremni radovi na izgradnji ZOO vrta</t>
  </si>
  <si>
    <t>Regionalni stambeni program-96 stanova</t>
  </si>
  <si>
    <t>Fasade u užem centru grada</t>
  </si>
  <si>
    <t>DOO Sportski centar</t>
  </si>
  <si>
    <t xml:space="preserve">DOO Benergo </t>
  </si>
  <si>
    <t>DOO Agencija za izgradnju i razvoj Berana</t>
  </si>
  <si>
    <t>DOO Regionalni biznis centar</t>
  </si>
  <si>
    <t>Izdaci za lokalnu infrastrukturu-eksproprijacije</t>
  </si>
  <si>
    <t>Sportska rekreacija i sport osoba sa invaliditetom</t>
  </si>
  <si>
    <t xml:space="preserve">Stručno usavršavanje </t>
  </si>
  <si>
    <t>Stipendiranje sportista</t>
  </si>
  <si>
    <t>Godišnja priznanja i nagrade</t>
  </si>
  <si>
    <t>Organizacije sportskih manifestacija</t>
  </si>
  <si>
    <t>Ostali transferi za sport</t>
  </si>
  <si>
    <t>Organizacija koncerata</t>
  </si>
  <si>
    <t>Likovni susret "Djeca na asfaltu" i Foto izložba</t>
  </si>
  <si>
    <t>Veče poezije "Ladica Đinđuva po trgu prosuta"</t>
  </si>
  <si>
    <t>UKUPNO - OPERATIVNI I KAPITALNI BUDŽET</t>
  </si>
  <si>
    <t>Sredstva prenesena iz prethodne godine</t>
  </si>
  <si>
    <t>Primici od otplate kredita datih drugim nivoima vlasti</t>
  </si>
  <si>
    <t>Ostale usluge-usluge geodetskih agencija i notara</t>
  </si>
  <si>
    <t>IZVORNI PRIHODI</t>
  </si>
  <si>
    <t>POREZI</t>
  </si>
  <si>
    <t>TAKSE</t>
  </si>
  <si>
    <t>NAKNADE</t>
  </si>
  <si>
    <t>OSTALI PRIHODI</t>
  </si>
  <si>
    <t>PRIMICI OD OTPLATE KREDITA</t>
  </si>
  <si>
    <t>DONACIJE I TRANSFERI</t>
  </si>
  <si>
    <t>TEKUĆI IZDACI</t>
  </si>
  <si>
    <t>KAPITALNI IZDACI</t>
  </si>
  <si>
    <t>PRIMARNI SUFICIT</t>
  </si>
  <si>
    <t>OTPLATA DUGA</t>
  </si>
  <si>
    <t>NEDOSTAJUĆA SREDSTVA</t>
  </si>
  <si>
    <t>FINANSIRANJE</t>
  </si>
  <si>
    <t>PRIHODI OD PRODAJE IMOVINE</t>
  </si>
  <si>
    <t>POZAJMICE I KREDITI</t>
  </si>
  <si>
    <t>TRANSFERI OD BUDŽETA DRŽAVE</t>
  </si>
  <si>
    <t xml:space="preserve">Nabavka službenog auta </t>
  </si>
  <si>
    <t>Komunalna naknada</t>
  </si>
  <si>
    <t>SUFICIT/DEFICIT</t>
  </si>
  <si>
    <t>Konsultantske usluge,projekti,studije i elaborati</t>
  </si>
  <si>
    <t>Radovi u ulici Todora Đeda Vojvodića-ograda</t>
  </si>
  <si>
    <t>DOO Parking servis</t>
  </si>
  <si>
    <t>DEPOZITI</t>
  </si>
  <si>
    <t>MJESEČNO</t>
  </si>
  <si>
    <t>Ju Centar za kulturu</t>
  </si>
  <si>
    <t>JU Polimski muzej</t>
  </si>
  <si>
    <t>Ministarstvo donacija</t>
  </si>
  <si>
    <t>idejno rjeresnje-projekat-izgradnja arhiva u pot</t>
  </si>
  <si>
    <t>Kolektori</t>
  </si>
  <si>
    <t>Budimo kreativni</t>
  </si>
  <si>
    <t>Projekat "Zelena ostrva"-IPA 2 CBC MNE-ALB</t>
  </si>
  <si>
    <t xml:space="preserve">Izrada novih DUP-ova  "Hareme","Groblje", "Luge" </t>
  </si>
  <si>
    <t>Lokalne studije lokacije -LSL Mione polje i LSL Kaludra</t>
  </si>
  <si>
    <t>Troškovi lokalnih izbora</t>
  </si>
  <si>
    <t>Sanacija opštinskog hola</t>
  </si>
  <si>
    <t>Transfer za izgradnju hrama u Beranama i transferi ostalim vjerskim zajednicama</t>
  </si>
  <si>
    <t xml:space="preserve">Asfaltiranje-ifad projekat </t>
  </si>
  <si>
    <t>Ostale konsultantske usluge,projekti,studije, elaborati i teh. prijemi</t>
  </si>
  <si>
    <t>Transferi od Zavoda za zapošljavanje</t>
  </si>
  <si>
    <t>Ostale naknade za puteve</t>
  </si>
  <si>
    <t>Plan primitaka i izdataka za naredne 3 godine</t>
  </si>
  <si>
    <t xml:space="preserve">O  p  i  s </t>
  </si>
  <si>
    <t>DOO Vodovod i kanalizacija</t>
  </si>
  <si>
    <t xml:space="preserve">Ostale naknade  </t>
  </si>
  <si>
    <t>Prihodi od kapitala</t>
  </si>
  <si>
    <t>Prihodi od rente</t>
  </si>
  <si>
    <t>Transfer za izgradnju hrama u Beranama, islamskoj zajednici i ostalim vjerskim zajednicama</t>
  </si>
  <si>
    <t xml:space="preserve"> PRIMICI</t>
  </si>
  <si>
    <t>Plan za 2025.</t>
  </si>
  <si>
    <t>Plan za 2026.</t>
  </si>
  <si>
    <t>Advokatske, notarske i pravne usluge</t>
  </si>
  <si>
    <t>Usluge stručnog usavršavanja</t>
  </si>
  <si>
    <t>Otpremnine</t>
  </si>
  <si>
    <t>Izdaci za infrastrukturu opšteg značaja</t>
  </si>
  <si>
    <t>Plan za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</si>
</sst>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mbria"/>
      <family val="1"/>
      <scheme val="major"/>
    </font>
    <font>
      <b/>
      <i/>
      <sz val="10"/>
      <name val="Cambria"/>
      <family val="1"/>
      <scheme val="major"/>
    </font>
    <font>
      <sz val="8"/>
      <name val="Cambria"/>
      <family val="1"/>
      <scheme val="major"/>
    </font>
    <font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i/>
      <sz val="9"/>
      <name val="Cambria"/>
      <family val="1"/>
      <scheme val="major"/>
    </font>
    <font>
      <b/>
      <sz val="18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" fontId="7" fillId="0" borderId="0" xfId="0" applyNumberFormat="1" applyFont="1"/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vertical="top"/>
    </xf>
    <xf numFmtId="4" fontId="9" fillId="3" borderId="0" xfId="0" applyNumberFormat="1" applyFont="1" applyFill="1"/>
    <xf numFmtId="0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0" borderId="16" xfId="0" applyFont="1" applyBorder="1"/>
    <xf numFmtId="4" fontId="9" fillId="0" borderId="17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0" fontId="7" fillId="0" borderId="28" xfId="0" applyFont="1" applyBorder="1"/>
    <xf numFmtId="4" fontId="7" fillId="0" borderId="29" xfId="0" applyNumberFormat="1" applyFont="1" applyBorder="1"/>
    <xf numFmtId="0" fontId="5" fillId="2" borderId="1" xfId="0" applyFont="1" applyFill="1" applyBorder="1" applyAlignment="1">
      <alignment horizontal="left" vertical="top" wrapText="1"/>
    </xf>
    <xf numFmtId="4" fontId="9" fillId="0" borderId="0" xfId="0" applyNumberFormat="1" applyFont="1"/>
    <xf numFmtId="0" fontId="9" fillId="0" borderId="0" xfId="0" applyFont="1"/>
    <xf numFmtId="0" fontId="7" fillId="0" borderId="11" xfId="0" applyFont="1" applyBorder="1"/>
    <xf numFmtId="4" fontId="7" fillId="0" borderId="26" xfId="0" applyNumberFormat="1" applyFont="1" applyBorder="1"/>
    <xf numFmtId="0" fontId="8" fillId="0" borderId="7" xfId="0" applyFont="1" applyBorder="1" applyAlignment="1">
      <alignment vertical="top"/>
    </xf>
    <xf numFmtId="0" fontId="7" fillId="0" borderId="12" xfId="0" applyFont="1" applyBorder="1"/>
    <xf numFmtId="4" fontId="7" fillId="0" borderId="30" xfId="0" applyNumberFormat="1" applyFont="1" applyBorder="1"/>
    <xf numFmtId="0" fontId="5" fillId="0" borderId="7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3" xfId="0" applyFont="1" applyBorder="1"/>
    <xf numFmtId="4" fontId="7" fillId="0" borderId="27" xfId="0" applyNumberFormat="1" applyFont="1" applyBorder="1"/>
    <xf numFmtId="0" fontId="8" fillId="0" borderId="0" xfId="0" applyFont="1"/>
    <xf numFmtId="0" fontId="5" fillId="0" borderId="1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4" fontId="11" fillId="0" borderId="0" xfId="0" applyNumberFormat="1" applyFont="1"/>
    <xf numFmtId="0" fontId="11" fillId="0" borderId="0" xfId="0" applyFont="1"/>
    <xf numFmtId="0" fontId="8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8" fillId="2" borderId="0" xfId="0" applyFont="1" applyFill="1" applyBorder="1"/>
    <xf numFmtId="2" fontId="8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Border="1"/>
    <xf numFmtId="0" fontId="8" fillId="3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5" fillId="0" borderId="1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4" fontId="7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4" fontId="7" fillId="4" borderId="7" xfId="0" applyNumberFormat="1" applyFont="1" applyFill="1" applyBorder="1"/>
    <xf numFmtId="4" fontId="7" fillId="3" borderId="7" xfId="0" applyNumberFormat="1" applyFont="1" applyFill="1" applyBorder="1"/>
    <xf numFmtId="0" fontId="5" fillId="0" borderId="7" xfId="0" applyFont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8" fillId="3" borderId="7" xfId="0" applyFont="1" applyFill="1" applyBorder="1" applyAlignment="1">
      <alignment vertical="top"/>
    </xf>
    <xf numFmtId="0" fontId="8" fillId="0" borderId="14" xfId="0" applyFont="1" applyBorder="1" applyAlignment="1">
      <alignment vertical="top"/>
    </xf>
    <xf numFmtId="0" fontId="5" fillId="0" borderId="15" xfId="0" applyFont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4" fontId="7" fillId="2" borderId="0" xfId="0" applyNumberFormat="1" applyFont="1" applyFill="1"/>
    <xf numFmtId="0" fontId="7" fillId="2" borderId="0" xfId="0" applyFont="1" applyFill="1"/>
    <xf numFmtId="4" fontId="5" fillId="0" borderId="0" xfId="0" applyNumberFormat="1" applyFont="1" applyFill="1" applyBorder="1" applyAlignment="1">
      <alignment horizontal="right" vertical="top"/>
    </xf>
    <xf numFmtId="49" fontId="8" fillId="0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/>
    </xf>
    <xf numFmtId="4" fontId="7" fillId="3" borderId="0" xfId="0" applyNumberFormat="1" applyFont="1" applyFill="1"/>
    <xf numFmtId="0" fontId="7" fillId="3" borderId="0" xfId="0" applyFont="1" applyFill="1"/>
    <xf numFmtId="0" fontId="8" fillId="0" borderId="0" xfId="0" applyFont="1" applyAlignment="1"/>
    <xf numFmtId="2" fontId="8" fillId="0" borderId="0" xfId="0" applyNumberFormat="1" applyFont="1" applyAlignment="1">
      <alignment horizontal="right" vertical="center"/>
    </xf>
    <xf numFmtId="49" fontId="8" fillId="0" borderId="7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8" fillId="0" borderId="0" xfId="0" applyNumberFormat="1" applyFont="1" applyAlignment="1"/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9" fillId="3" borderId="0" xfId="0" applyFont="1" applyFill="1"/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2" borderId="1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13" fillId="6" borderId="4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4" fontId="7" fillId="4" borderId="22" xfId="0" applyNumberFormat="1" applyFont="1" applyFill="1" applyBorder="1"/>
    <xf numFmtId="0" fontId="8" fillId="0" borderId="1" xfId="0" applyFont="1" applyBorder="1" applyAlignment="1">
      <alignment horizontal="left" vertical="center"/>
    </xf>
    <xf numFmtId="0" fontId="5" fillId="5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15" fillId="0" borderId="0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4" fontId="7" fillId="0" borderId="25" xfId="0" applyNumberFormat="1" applyFont="1" applyBorder="1"/>
    <xf numFmtId="4" fontId="9" fillId="0" borderId="7" xfId="0" applyNumberFormat="1" applyFont="1" applyBorder="1"/>
    <xf numFmtId="0" fontId="5" fillId="0" borderId="11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/>
    <xf numFmtId="0" fontId="5" fillId="0" borderId="7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left" vertical="center" indent="8"/>
    </xf>
    <xf numFmtId="0" fontId="5" fillId="3" borderId="7" xfId="0" applyFont="1" applyFill="1" applyBorder="1" applyAlignment="1">
      <alignment horizontal="left" vertical="center" indent="8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/>
    <xf numFmtId="4" fontId="13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top" wrapText="1"/>
    </xf>
    <xf numFmtId="0" fontId="8" fillId="0" borderId="25" xfId="0" applyFont="1" applyBorder="1" applyAlignment="1">
      <alignment horizontal="right" vertical="top" wrapText="1"/>
    </xf>
    <xf numFmtId="4" fontId="5" fillId="0" borderId="25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2" borderId="0" xfId="0" applyNumberFormat="1" applyFont="1" applyFill="1" applyBorder="1" applyAlignment="1">
      <alignment horizontal="right" vertical="center"/>
    </xf>
    <xf numFmtId="4" fontId="8" fillId="3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top"/>
    </xf>
    <xf numFmtId="4" fontId="5" fillId="0" borderId="21" xfId="0" applyNumberFormat="1" applyFont="1" applyBorder="1" applyAlignment="1">
      <alignment horizontal="right" vertical="center"/>
    </xf>
    <xf numFmtId="4" fontId="5" fillId="3" borderId="0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4" fontId="5" fillId="0" borderId="0" xfId="0" applyNumberFormat="1" applyFont="1" applyBorder="1"/>
    <xf numFmtId="0" fontId="14" fillId="5" borderId="0" xfId="0" applyFont="1" applyFill="1" applyBorder="1" applyAlignment="1">
      <alignment horizontal="center" vertical="center" wrapText="1"/>
    </xf>
    <xf numFmtId="4" fontId="6" fillId="0" borderId="24" xfId="0" applyNumberFormat="1" applyFont="1" applyBorder="1" applyAlignment="1">
      <alignment vertical="top"/>
    </xf>
    <xf numFmtId="4" fontId="5" fillId="0" borderId="21" xfId="0" applyNumberFormat="1" applyFont="1" applyFill="1" applyBorder="1" applyAlignment="1">
      <alignment horizontal="right" vertical="center"/>
    </xf>
    <xf numFmtId="4" fontId="8" fillId="0" borderId="21" xfId="0" applyNumberFormat="1" applyFont="1" applyFill="1" applyBorder="1" applyAlignment="1">
      <alignment horizontal="right" vertical="center"/>
    </xf>
    <xf numFmtId="4" fontId="13" fillId="2" borderId="0" xfId="0" applyNumberFormat="1" applyFont="1" applyFill="1" applyBorder="1" applyAlignment="1">
      <alignment horizontal="right" vertical="center"/>
    </xf>
    <xf numFmtId="4" fontId="14" fillId="2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/>
    <xf numFmtId="0" fontId="11" fillId="0" borderId="1" xfId="0" applyFont="1" applyBorder="1" applyAlignment="1">
      <alignment horizontal="center" vertical="top" wrapText="1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3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top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indent="2"/>
    </xf>
    <xf numFmtId="0" fontId="5" fillId="3" borderId="7" xfId="0" applyFont="1" applyFill="1" applyBorder="1" applyAlignment="1">
      <alignment horizontal="left" vertical="center" indent="2"/>
    </xf>
    <xf numFmtId="0" fontId="5" fillId="3" borderId="1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indent="2"/>
    </xf>
    <xf numFmtId="0" fontId="5" fillId="3" borderId="1" xfId="0" applyFont="1" applyFill="1" applyBorder="1" applyAlignment="1">
      <alignment horizontal="left" vertical="center" indent="2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left" vertical="center" indent="9"/>
    </xf>
    <xf numFmtId="0" fontId="8" fillId="3" borderId="1" xfId="0" applyFont="1" applyFill="1" applyBorder="1" applyAlignment="1">
      <alignment horizontal="left" vertical="center" indent="9"/>
    </xf>
    <xf numFmtId="0" fontId="8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indent="10"/>
    </xf>
    <xf numFmtId="0" fontId="8" fillId="3" borderId="7" xfId="0" applyFont="1" applyFill="1" applyBorder="1" applyAlignment="1">
      <alignment horizontal="left" vertical="center" indent="10"/>
    </xf>
    <xf numFmtId="0" fontId="8" fillId="3" borderId="11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left" vertical="center" indent="6"/>
    </xf>
    <xf numFmtId="0" fontId="8" fillId="3" borderId="7" xfId="0" applyFont="1" applyFill="1" applyBorder="1" applyAlignment="1">
      <alignment horizontal="left" vertical="center" indent="6"/>
    </xf>
    <xf numFmtId="0" fontId="5" fillId="3" borderId="11" xfId="0" applyFont="1" applyFill="1" applyBorder="1" applyAlignment="1">
      <alignment horizontal="left" vertical="center" indent="6"/>
    </xf>
    <xf numFmtId="0" fontId="5" fillId="3" borderId="7" xfId="0" applyFont="1" applyFill="1" applyBorder="1" applyAlignment="1">
      <alignment horizontal="left" vertical="center" indent="6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right" vertical="center" indent="1"/>
    </xf>
    <xf numFmtId="0" fontId="8" fillId="0" borderId="7" xfId="0" applyFont="1" applyFill="1" applyBorder="1" applyAlignment="1">
      <alignment horizontal="right" vertical="center" indent="1"/>
    </xf>
    <xf numFmtId="0" fontId="8" fillId="3" borderId="11" xfId="0" applyFont="1" applyFill="1" applyBorder="1" applyAlignment="1">
      <alignment horizontal="right" vertical="center" indent="1"/>
    </xf>
    <xf numFmtId="0" fontId="8" fillId="3" borderId="7" xfId="0" applyFont="1" applyFill="1" applyBorder="1" applyAlignment="1">
      <alignment horizontal="right" vertical="center" indent="1"/>
    </xf>
    <xf numFmtId="0" fontId="5" fillId="3" borderId="13" xfId="0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right" vertical="center" indent="2"/>
    </xf>
    <xf numFmtId="0" fontId="8" fillId="3" borderId="7" xfId="0" applyFont="1" applyFill="1" applyBorder="1" applyAlignment="1">
      <alignment horizontal="right" vertical="center" indent="2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 indent="3"/>
    </xf>
    <xf numFmtId="0" fontId="8" fillId="0" borderId="7" xfId="0" applyFont="1" applyFill="1" applyBorder="1" applyAlignment="1">
      <alignment horizontal="righ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7" xfId="0" applyFont="1" applyFill="1" applyBorder="1" applyAlignment="1">
      <alignment horizontal="left" vertical="center" indent="6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 indent="9"/>
    </xf>
    <xf numFmtId="0" fontId="8" fillId="3" borderId="1" xfId="0" applyFont="1" applyFill="1" applyBorder="1" applyAlignment="1">
      <alignment horizontal="left" vertical="center" wrapText="1" indent="9"/>
    </xf>
    <xf numFmtId="0" fontId="5" fillId="3" borderId="3" xfId="0" applyFont="1" applyFill="1" applyBorder="1" applyAlignment="1">
      <alignment horizontal="left" vertical="center" wrapText="1" indent="4"/>
    </xf>
    <xf numFmtId="0" fontId="5" fillId="3" borderId="1" xfId="0" applyFont="1" applyFill="1" applyBorder="1" applyAlignment="1">
      <alignment horizontal="left" vertical="center" wrapText="1" indent="4"/>
    </xf>
    <xf numFmtId="0" fontId="8" fillId="3" borderId="3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6"/>
    </xf>
    <xf numFmtId="0" fontId="5" fillId="3" borderId="1" xfId="0" applyFont="1" applyFill="1" applyBorder="1" applyAlignment="1">
      <alignment horizontal="left" vertical="center" wrapText="1" indent="6"/>
    </xf>
    <xf numFmtId="0" fontId="5" fillId="3" borderId="3" xfId="0" applyFont="1" applyFill="1" applyBorder="1" applyAlignment="1">
      <alignment horizontal="left" vertical="center" wrapText="1" indent="9"/>
    </xf>
    <xf numFmtId="0" fontId="5" fillId="3" borderId="1" xfId="0" applyFont="1" applyFill="1" applyBorder="1" applyAlignment="1">
      <alignment horizontal="left" vertical="center" wrapText="1" indent="9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3" borderId="3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11" xfId="0" applyFont="1" applyFill="1" applyBorder="1" applyAlignment="1">
      <alignment horizontal="left" vertical="center" wrapText="1" indent="9"/>
    </xf>
    <xf numFmtId="0" fontId="5" fillId="3" borderId="7" xfId="0" applyFont="1" applyFill="1" applyBorder="1" applyAlignment="1">
      <alignment horizontal="left" vertical="center" wrapText="1" indent="9"/>
    </xf>
    <xf numFmtId="0" fontId="8" fillId="3" borderId="11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indent="9"/>
    </xf>
    <xf numFmtId="0" fontId="5" fillId="3" borderId="1" xfId="0" applyFont="1" applyFill="1" applyBorder="1" applyAlignment="1">
      <alignment horizontal="left" vertical="center" indent="9"/>
    </xf>
    <xf numFmtId="0" fontId="8" fillId="3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8" fillId="3" borderId="11" xfId="0" applyFont="1" applyFill="1" applyBorder="1" applyAlignment="1">
      <alignment horizontal="left" vertical="center" wrapText="1" indent="9"/>
    </xf>
    <xf numFmtId="0" fontId="8" fillId="3" borderId="7" xfId="0" applyFont="1" applyFill="1" applyBorder="1" applyAlignment="1">
      <alignment horizontal="left" vertical="center" wrapText="1" indent="9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indent="9"/>
    </xf>
    <xf numFmtId="0" fontId="8" fillId="3" borderId="7" xfId="0" applyFont="1" applyFill="1" applyBorder="1" applyAlignment="1">
      <alignment horizontal="left" vertical="center" indent="9"/>
    </xf>
    <xf numFmtId="0" fontId="8" fillId="3" borderId="11" xfId="0" applyFont="1" applyFill="1" applyBorder="1" applyAlignment="1">
      <alignment horizontal="left" vertical="center" wrapText="1" indent="6"/>
    </xf>
    <xf numFmtId="0" fontId="8" fillId="3" borderId="7" xfId="0" applyFont="1" applyFill="1" applyBorder="1" applyAlignment="1">
      <alignment horizontal="left" vertical="center" wrapText="1" indent="6"/>
    </xf>
    <xf numFmtId="0" fontId="8" fillId="0" borderId="11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indent="9"/>
    </xf>
    <xf numFmtId="0" fontId="8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9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indent="8"/>
    </xf>
    <xf numFmtId="0" fontId="8" fillId="3" borderId="7" xfId="0" applyFont="1" applyFill="1" applyBorder="1" applyAlignment="1">
      <alignment horizontal="left" vertical="center" indent="8"/>
    </xf>
    <xf numFmtId="0" fontId="5" fillId="3" borderId="1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 indent="2"/>
    </xf>
    <xf numFmtId="0" fontId="5" fillId="3" borderId="7" xfId="0" applyFont="1" applyFill="1" applyBorder="1" applyAlignment="1">
      <alignment horizontal="left" vertical="center" wrapText="1" indent="2"/>
    </xf>
    <xf numFmtId="0" fontId="5" fillId="0" borderId="11" xfId="0" applyFont="1" applyFill="1" applyBorder="1" applyAlignment="1">
      <alignment horizontal="left" vertical="center" indent="2"/>
    </xf>
    <xf numFmtId="0" fontId="5" fillId="0" borderId="7" xfId="0" applyFont="1" applyFill="1" applyBorder="1" applyAlignment="1">
      <alignment horizontal="left" vertical="center" indent="2"/>
    </xf>
    <xf numFmtId="0" fontId="8" fillId="0" borderId="3" xfId="0" applyFont="1" applyFill="1" applyBorder="1" applyAlignment="1">
      <alignment horizontal="left" vertical="center" indent="10"/>
    </xf>
    <xf numFmtId="0" fontId="8" fillId="0" borderId="1" xfId="0" applyFont="1" applyFill="1" applyBorder="1" applyAlignment="1">
      <alignment horizontal="left" vertical="center" indent="10"/>
    </xf>
    <xf numFmtId="0" fontId="10" fillId="0" borderId="0" xfId="0" applyFont="1" applyBorder="1" applyAlignment="1">
      <alignment horizontal="center"/>
    </xf>
    <xf numFmtId="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M1990"/>
  <sheetViews>
    <sheetView tabSelected="1" zoomScaleNormal="100" zoomScaleSheetLayoutView="70" workbookViewId="0">
      <selection activeCell="D14" sqref="D14"/>
    </sheetView>
  </sheetViews>
  <sheetFormatPr defaultRowHeight="10.5" x14ac:dyDescent="0.15"/>
  <cols>
    <col min="1" max="1" width="9.140625" style="17"/>
    <col min="2" max="2" width="8.5703125" style="16" customWidth="1"/>
    <col min="3" max="3" width="15" style="16" customWidth="1"/>
    <col min="4" max="4" width="57.42578125" style="17" bestFit="1" customWidth="1"/>
    <col min="5" max="7" width="17.5703125" style="17" customWidth="1"/>
    <col min="8" max="8" width="15.5703125" style="5" customWidth="1"/>
    <col min="9" max="9" width="10.85546875" style="5" hidden="1" customWidth="1"/>
    <col min="10" max="10" width="0" style="17" hidden="1" customWidth="1"/>
    <col min="11" max="11" width="4" style="17" hidden="1" customWidth="1"/>
    <col min="12" max="12" width="35.28515625" style="17" hidden="1" customWidth="1"/>
    <col min="13" max="13" width="16.85546875" style="17" hidden="1" customWidth="1"/>
    <col min="14" max="16384" width="9.140625" style="17"/>
  </cols>
  <sheetData>
    <row r="2" spans="2:13" ht="12.75" customHeight="1" x14ac:dyDescent="0.15">
      <c r="B2" s="189" t="s">
        <v>255</v>
      </c>
      <c r="C2" s="189"/>
      <c r="D2" s="189"/>
      <c r="E2" s="189"/>
      <c r="F2" s="189"/>
      <c r="G2" s="189"/>
    </row>
    <row r="3" spans="2:13" x14ac:dyDescent="0.15">
      <c r="B3" s="189"/>
      <c r="C3" s="189"/>
      <c r="D3" s="189"/>
      <c r="E3" s="189"/>
      <c r="F3" s="189"/>
      <c r="G3" s="189"/>
    </row>
    <row r="4" spans="2:13" ht="20.25" customHeight="1" x14ac:dyDescent="0.15">
      <c r="B4" s="189"/>
      <c r="C4" s="189"/>
      <c r="D4" s="189"/>
      <c r="E4" s="189"/>
      <c r="F4" s="189"/>
      <c r="G4" s="189"/>
    </row>
    <row r="5" spans="2:13" ht="12.75" customHeight="1" x14ac:dyDescent="0.15">
      <c r="B5" s="190" t="s">
        <v>262</v>
      </c>
      <c r="C5" s="190"/>
      <c r="D5" s="190"/>
      <c r="E5" s="190"/>
      <c r="F5" s="190"/>
      <c r="G5" s="190"/>
    </row>
    <row r="6" spans="2:13" ht="49.5" customHeight="1" x14ac:dyDescent="0.15">
      <c r="B6" s="271" t="s">
        <v>21</v>
      </c>
      <c r="C6" s="272"/>
      <c r="D6" s="186" t="s">
        <v>256</v>
      </c>
      <c r="E6" s="186" t="s">
        <v>263</v>
      </c>
      <c r="F6" s="188" t="s">
        <v>264</v>
      </c>
      <c r="G6" s="188" t="s">
        <v>269</v>
      </c>
    </row>
    <row r="7" spans="2:13" ht="13.5" thickBot="1" x14ac:dyDescent="0.2">
      <c r="B7" s="238">
        <v>1</v>
      </c>
      <c r="C7" s="239"/>
      <c r="D7" s="182">
        <v>2</v>
      </c>
      <c r="E7" s="182">
        <v>3</v>
      </c>
      <c r="F7" s="182">
        <v>4</v>
      </c>
      <c r="G7" s="117">
        <v>5</v>
      </c>
    </row>
    <row r="8" spans="2:13" ht="18.75" customHeight="1" thickBot="1" x14ac:dyDescent="0.2">
      <c r="B8" s="259">
        <v>7</v>
      </c>
      <c r="C8" s="260"/>
      <c r="D8" s="18" t="s">
        <v>144</v>
      </c>
      <c r="E8" s="165">
        <f>SUM(E9+E59+E69+E63+E77)</f>
        <v>18300000</v>
      </c>
      <c r="F8" s="165">
        <f>SUM(F9+F59+F69+F63+F77)</f>
        <v>18244000</v>
      </c>
      <c r="G8" s="183">
        <f>SUM(G9+G59+G69+G63+G77)</f>
        <v>19108000</v>
      </c>
      <c r="J8" s="5"/>
      <c r="L8" s="19" t="s">
        <v>215</v>
      </c>
      <c r="M8" s="20" t="e">
        <f>SUM(M9:M14)</f>
        <v>#REF!</v>
      </c>
    </row>
    <row r="9" spans="2:13" ht="12.75" x14ac:dyDescent="0.15">
      <c r="B9" s="244">
        <v>71</v>
      </c>
      <c r="C9" s="245"/>
      <c r="D9" s="21" t="s">
        <v>138</v>
      </c>
      <c r="E9" s="166">
        <f>SUM(E10+E26+E31+E49)</f>
        <v>7876000</v>
      </c>
      <c r="F9" s="166">
        <f>SUM(F10+F26+F31+F49)</f>
        <v>8269800</v>
      </c>
      <c r="G9" s="122">
        <f>SUM(G10+G26+G31+G49)</f>
        <v>8663600</v>
      </c>
      <c r="L9" s="22" t="s">
        <v>216</v>
      </c>
      <c r="M9" s="23" t="e">
        <f>SUM(#REF!)</f>
        <v>#REF!</v>
      </c>
    </row>
    <row r="10" spans="2:13" s="26" customFormat="1" ht="12.75" x14ac:dyDescent="0.15">
      <c r="B10" s="250">
        <v>711</v>
      </c>
      <c r="C10" s="251"/>
      <c r="D10" s="24" t="s">
        <v>65</v>
      </c>
      <c r="E10" s="166">
        <f>SUM(E11+E21+E24)</f>
        <v>6589000</v>
      </c>
      <c r="F10" s="166">
        <f t="shared" ref="F10:G10" si="0">SUM(F11+F21+F24)</f>
        <v>6918450</v>
      </c>
      <c r="G10" s="122">
        <f t="shared" si="0"/>
        <v>7247900</v>
      </c>
      <c r="H10" s="25"/>
      <c r="I10" s="25"/>
      <c r="L10" s="27" t="s">
        <v>217</v>
      </c>
      <c r="M10" s="28" t="e">
        <f>SUM(#REF!)</f>
        <v>#REF!</v>
      </c>
    </row>
    <row r="11" spans="2:13" s="26" customFormat="1" ht="12.75" x14ac:dyDescent="0.15">
      <c r="B11" s="252">
        <v>7111</v>
      </c>
      <c r="C11" s="253"/>
      <c r="D11" s="24" t="s">
        <v>139</v>
      </c>
      <c r="E11" s="166">
        <f>SUM(E12:E20)</f>
        <v>5469000</v>
      </c>
      <c r="F11" s="166">
        <f>SUM(F12:F20)</f>
        <v>5742450</v>
      </c>
      <c r="G11" s="122">
        <f>SUM(G12:G20)</f>
        <v>6015900</v>
      </c>
      <c r="H11" s="25"/>
      <c r="I11" s="25"/>
      <c r="L11" s="27" t="s">
        <v>218</v>
      </c>
      <c r="M11" s="28" t="e">
        <f>SUM(#REF!)</f>
        <v>#REF!</v>
      </c>
    </row>
    <row r="12" spans="2:13" ht="12.75" x14ac:dyDescent="0.15">
      <c r="B12" s="246">
        <v>71111</v>
      </c>
      <c r="C12" s="247"/>
      <c r="D12" s="7" t="s">
        <v>0</v>
      </c>
      <c r="E12" s="167">
        <v>4500000</v>
      </c>
      <c r="F12" s="167">
        <f>SUM(E12*1.05)</f>
        <v>4725000</v>
      </c>
      <c r="G12" s="167">
        <f>SUM(E12*1.1)</f>
        <v>4950000</v>
      </c>
      <c r="L12" s="27" t="s">
        <v>219</v>
      </c>
      <c r="M12" s="28" t="e">
        <f>SUM(#REF!)</f>
        <v>#REF!</v>
      </c>
    </row>
    <row r="13" spans="2:13" ht="12.75" x14ac:dyDescent="0.15">
      <c r="B13" s="246">
        <v>71112</v>
      </c>
      <c r="C13" s="247"/>
      <c r="D13" s="7" t="s">
        <v>142</v>
      </c>
      <c r="E13" s="167">
        <v>1000</v>
      </c>
      <c r="F13" s="167">
        <f t="shared" ref="F13:F76" si="1">SUM(E13*1.05)</f>
        <v>1050</v>
      </c>
      <c r="G13" s="167">
        <f t="shared" ref="G13:G76" si="2">SUM(E13*1.1)</f>
        <v>1100</v>
      </c>
      <c r="L13" s="27" t="s">
        <v>220</v>
      </c>
      <c r="M13" s="28" t="e">
        <f>SUM(#REF!)</f>
        <v>#REF!</v>
      </c>
    </row>
    <row r="14" spans="2:13" ht="13.5" thickBot="1" x14ac:dyDescent="0.2">
      <c r="B14" s="246">
        <v>71113</v>
      </c>
      <c r="C14" s="247"/>
      <c r="D14" s="33" t="s">
        <v>1</v>
      </c>
      <c r="E14" s="167">
        <v>350000</v>
      </c>
      <c r="F14" s="167">
        <f t="shared" si="1"/>
        <v>367500</v>
      </c>
      <c r="G14" s="167">
        <f t="shared" si="2"/>
        <v>385000.00000000006</v>
      </c>
      <c r="L14" s="30" t="s">
        <v>221</v>
      </c>
      <c r="M14" s="31" t="e">
        <f>SUM(#REF!+#REF!)</f>
        <v>#REF!</v>
      </c>
    </row>
    <row r="15" spans="2:13" ht="13.5" thickBot="1" x14ac:dyDescent="0.2">
      <c r="B15" s="246">
        <v>71114</v>
      </c>
      <c r="C15" s="247"/>
      <c r="D15" s="33" t="s">
        <v>72</v>
      </c>
      <c r="E15" s="167">
        <v>27000</v>
      </c>
      <c r="F15" s="167">
        <f t="shared" si="1"/>
        <v>28350</v>
      </c>
      <c r="G15" s="167">
        <f t="shared" si="2"/>
        <v>29700.000000000004</v>
      </c>
      <c r="L15" s="19" t="s">
        <v>47</v>
      </c>
      <c r="M15" s="20" t="e">
        <f>SUM(M16:M17)</f>
        <v>#REF!</v>
      </c>
    </row>
    <row r="16" spans="2:13" ht="12.75" x14ac:dyDescent="0.15">
      <c r="B16" s="246">
        <v>71115</v>
      </c>
      <c r="C16" s="247"/>
      <c r="D16" s="33" t="s">
        <v>73</v>
      </c>
      <c r="E16" s="167">
        <v>10000</v>
      </c>
      <c r="F16" s="167">
        <f t="shared" si="1"/>
        <v>10500</v>
      </c>
      <c r="G16" s="167">
        <f t="shared" si="2"/>
        <v>11000</v>
      </c>
      <c r="L16" s="22" t="s">
        <v>222</v>
      </c>
      <c r="M16" s="23" t="e">
        <f>SUM(#REF!-#REF!-#REF!)</f>
        <v>#REF!</v>
      </c>
    </row>
    <row r="17" spans="2:13" ht="13.5" thickBot="1" x14ac:dyDescent="0.2">
      <c r="B17" s="246">
        <v>71116</v>
      </c>
      <c r="C17" s="247"/>
      <c r="D17" s="33" t="s">
        <v>2</v>
      </c>
      <c r="E17" s="167">
        <v>200000</v>
      </c>
      <c r="F17" s="167">
        <f t="shared" si="1"/>
        <v>210000</v>
      </c>
      <c r="G17" s="167">
        <f t="shared" si="2"/>
        <v>220000.00000000003</v>
      </c>
      <c r="L17" s="30" t="s">
        <v>223</v>
      </c>
      <c r="M17" s="31" t="e">
        <f>SUM(#REF!)</f>
        <v>#REF!</v>
      </c>
    </row>
    <row r="18" spans="2:13" ht="13.5" thickBot="1" x14ac:dyDescent="0.2">
      <c r="B18" s="246">
        <v>71117</v>
      </c>
      <c r="C18" s="247"/>
      <c r="D18" s="33" t="s">
        <v>3</v>
      </c>
      <c r="E18" s="167">
        <v>200000</v>
      </c>
      <c r="F18" s="167">
        <f t="shared" si="1"/>
        <v>210000</v>
      </c>
      <c r="G18" s="167">
        <f t="shared" si="2"/>
        <v>220000.00000000003</v>
      </c>
      <c r="L18" s="19" t="s">
        <v>233</v>
      </c>
      <c r="M18" s="20" t="e">
        <f>SUM(M8-M15)</f>
        <v>#REF!</v>
      </c>
    </row>
    <row r="19" spans="2:13" ht="12.75" x14ac:dyDescent="0.15">
      <c r="B19" s="246">
        <v>71118</v>
      </c>
      <c r="C19" s="247"/>
      <c r="D19" s="33" t="s">
        <v>143</v>
      </c>
      <c r="E19" s="167">
        <v>1000</v>
      </c>
      <c r="F19" s="167">
        <f t="shared" si="1"/>
        <v>1050</v>
      </c>
      <c r="G19" s="167">
        <f t="shared" si="2"/>
        <v>1100</v>
      </c>
      <c r="L19" s="22" t="s">
        <v>224</v>
      </c>
      <c r="M19" s="23" t="e">
        <f>SUM(M18+#REF!)</f>
        <v>#REF!</v>
      </c>
    </row>
    <row r="20" spans="2:13" ht="13.5" thickBot="1" x14ac:dyDescent="0.2">
      <c r="B20" s="246">
        <v>71119</v>
      </c>
      <c r="C20" s="247"/>
      <c r="D20" s="33" t="s">
        <v>4</v>
      </c>
      <c r="E20" s="167">
        <v>180000</v>
      </c>
      <c r="F20" s="167">
        <f t="shared" si="1"/>
        <v>189000</v>
      </c>
      <c r="G20" s="167">
        <f t="shared" si="2"/>
        <v>198000.00000000003</v>
      </c>
      <c r="L20" s="30" t="s">
        <v>225</v>
      </c>
      <c r="M20" s="31" t="e">
        <f>SUM(#REF!)</f>
        <v>#REF!</v>
      </c>
    </row>
    <row r="21" spans="2:13" ht="13.5" thickBot="1" x14ac:dyDescent="0.2">
      <c r="B21" s="252">
        <v>7113</v>
      </c>
      <c r="C21" s="253"/>
      <c r="D21" s="34" t="s">
        <v>140</v>
      </c>
      <c r="E21" s="166">
        <f t="shared" ref="E21" si="3">SUM(E22:E23)</f>
        <v>770000</v>
      </c>
      <c r="F21" s="166">
        <f t="shared" si="1"/>
        <v>808500</v>
      </c>
      <c r="G21" s="166">
        <f t="shared" si="2"/>
        <v>847000.00000000012</v>
      </c>
      <c r="L21" s="19" t="s">
        <v>226</v>
      </c>
      <c r="M21" s="20" t="e">
        <f>SUM(M18-M20)</f>
        <v>#REF!</v>
      </c>
    </row>
    <row r="22" spans="2:13" ht="13.5" thickBot="1" x14ac:dyDescent="0.2">
      <c r="B22" s="246">
        <v>71131</v>
      </c>
      <c r="C22" s="247"/>
      <c r="D22" s="33" t="s">
        <v>5</v>
      </c>
      <c r="E22" s="167">
        <v>650000</v>
      </c>
      <c r="F22" s="167">
        <f t="shared" si="1"/>
        <v>682500</v>
      </c>
      <c r="G22" s="167">
        <f t="shared" si="2"/>
        <v>715000</v>
      </c>
      <c r="L22" s="19" t="s">
        <v>227</v>
      </c>
      <c r="M22" s="20" t="e">
        <f>SUM(M23:M26)</f>
        <v>#REF!</v>
      </c>
    </row>
    <row r="23" spans="2:13" ht="12.75" x14ac:dyDescent="0.15">
      <c r="B23" s="246">
        <v>71132</v>
      </c>
      <c r="C23" s="247"/>
      <c r="D23" s="33" t="s">
        <v>6</v>
      </c>
      <c r="E23" s="167">
        <v>120000</v>
      </c>
      <c r="F23" s="167">
        <f t="shared" si="1"/>
        <v>126000</v>
      </c>
      <c r="G23" s="167">
        <f t="shared" si="2"/>
        <v>132000</v>
      </c>
      <c r="L23" s="22" t="s">
        <v>228</v>
      </c>
      <c r="M23" s="23" t="e">
        <f>SUM(#REF!)</f>
        <v>#REF!</v>
      </c>
    </row>
    <row r="24" spans="2:13" ht="12.75" x14ac:dyDescent="0.15">
      <c r="B24" s="252">
        <v>7117</v>
      </c>
      <c r="C24" s="253"/>
      <c r="D24" s="34" t="s">
        <v>141</v>
      </c>
      <c r="E24" s="166">
        <f t="shared" ref="E24" si="4">SUM(E25)</f>
        <v>350000</v>
      </c>
      <c r="F24" s="166">
        <f t="shared" si="1"/>
        <v>367500</v>
      </c>
      <c r="G24" s="166">
        <f t="shared" si="2"/>
        <v>385000.00000000006</v>
      </c>
      <c r="L24" s="27" t="s">
        <v>229</v>
      </c>
      <c r="M24" s="28" t="e">
        <f>SUM(#REF!)</f>
        <v>#REF!</v>
      </c>
    </row>
    <row r="25" spans="2:13" ht="12.75" x14ac:dyDescent="0.15">
      <c r="B25" s="246">
        <v>71175</v>
      </c>
      <c r="C25" s="247"/>
      <c r="D25" s="33" t="s">
        <v>7</v>
      </c>
      <c r="E25" s="167">
        <v>350000</v>
      </c>
      <c r="F25" s="167">
        <f t="shared" si="1"/>
        <v>367500</v>
      </c>
      <c r="G25" s="167">
        <f t="shared" si="2"/>
        <v>385000.00000000006</v>
      </c>
      <c r="L25" s="27" t="s">
        <v>230</v>
      </c>
      <c r="M25" s="28" t="e">
        <f>SUM(#REF!)</f>
        <v>#REF!</v>
      </c>
    </row>
    <row r="26" spans="2:13" s="26" customFormat="1" ht="13.5" thickBot="1" x14ac:dyDescent="0.2">
      <c r="B26" s="250">
        <v>713</v>
      </c>
      <c r="C26" s="251"/>
      <c r="D26" s="35" t="s">
        <v>8</v>
      </c>
      <c r="E26" s="166">
        <f t="shared" ref="E26" si="5">SUM(E27+E29)</f>
        <v>82000</v>
      </c>
      <c r="F26" s="166">
        <f t="shared" si="1"/>
        <v>86100</v>
      </c>
      <c r="G26" s="166">
        <f t="shared" si="2"/>
        <v>90200.000000000015</v>
      </c>
      <c r="H26" s="25"/>
      <c r="I26" s="25"/>
      <c r="L26" s="36" t="s">
        <v>237</v>
      </c>
      <c r="M26" s="37" t="e">
        <f>SUM(#REF!)</f>
        <v>#REF!</v>
      </c>
    </row>
    <row r="27" spans="2:13" s="26" customFormat="1" ht="15.75" customHeight="1" x14ac:dyDescent="0.15">
      <c r="B27" s="252">
        <v>7131</v>
      </c>
      <c r="C27" s="253"/>
      <c r="D27" s="35" t="s">
        <v>145</v>
      </c>
      <c r="E27" s="166">
        <f t="shared" ref="E27" si="6">SUM(E28)</f>
        <v>22000</v>
      </c>
      <c r="F27" s="166">
        <f t="shared" si="1"/>
        <v>23100</v>
      </c>
      <c r="G27" s="166">
        <f t="shared" si="2"/>
        <v>24200.000000000004</v>
      </c>
      <c r="H27" s="25"/>
      <c r="I27" s="25"/>
    </row>
    <row r="28" spans="2:13" ht="12.75" x14ac:dyDescent="0.15">
      <c r="B28" s="246">
        <v>71312</v>
      </c>
      <c r="C28" s="247"/>
      <c r="D28" s="33" t="s">
        <v>9</v>
      </c>
      <c r="E28" s="167">
        <v>22000</v>
      </c>
      <c r="F28" s="167">
        <f t="shared" si="1"/>
        <v>23100</v>
      </c>
      <c r="G28" s="167">
        <f t="shared" si="2"/>
        <v>24200.000000000004</v>
      </c>
    </row>
    <row r="29" spans="2:13" ht="12.75" x14ac:dyDescent="0.15">
      <c r="B29" s="252">
        <v>7135</v>
      </c>
      <c r="C29" s="253"/>
      <c r="D29" s="34" t="s">
        <v>10</v>
      </c>
      <c r="E29" s="166">
        <f t="shared" ref="E29" si="7">SUM(E30)</f>
        <v>60000</v>
      </c>
      <c r="F29" s="166">
        <f t="shared" si="1"/>
        <v>63000</v>
      </c>
      <c r="G29" s="166">
        <f t="shared" si="2"/>
        <v>66000</v>
      </c>
    </row>
    <row r="30" spans="2:13" ht="12.75" x14ac:dyDescent="0.15">
      <c r="B30" s="246">
        <v>71351</v>
      </c>
      <c r="C30" s="247"/>
      <c r="D30" s="33" t="s">
        <v>10</v>
      </c>
      <c r="E30" s="167">
        <v>60000</v>
      </c>
      <c r="F30" s="167">
        <f t="shared" si="1"/>
        <v>63000</v>
      </c>
      <c r="G30" s="167">
        <f t="shared" si="2"/>
        <v>66000</v>
      </c>
    </row>
    <row r="31" spans="2:13" s="26" customFormat="1" ht="12.75" x14ac:dyDescent="0.15">
      <c r="B31" s="250">
        <v>714</v>
      </c>
      <c r="C31" s="251"/>
      <c r="D31" s="35" t="s">
        <v>11</v>
      </c>
      <c r="E31" s="166">
        <f t="shared" ref="E31" si="8">SUM(E32+E36+E40+E42+E46)</f>
        <v>976000</v>
      </c>
      <c r="F31" s="166">
        <f t="shared" si="1"/>
        <v>1024800</v>
      </c>
      <c r="G31" s="166">
        <f t="shared" si="2"/>
        <v>1073600</v>
      </c>
      <c r="H31" s="25"/>
      <c r="I31" s="25"/>
    </row>
    <row r="32" spans="2:13" s="26" customFormat="1" ht="12.75" x14ac:dyDescent="0.15">
      <c r="B32" s="252">
        <v>7141</v>
      </c>
      <c r="C32" s="253"/>
      <c r="D32" s="35" t="s">
        <v>146</v>
      </c>
      <c r="E32" s="166">
        <f t="shared" ref="E32" si="9">SUM(E33:E35)</f>
        <v>252000</v>
      </c>
      <c r="F32" s="166">
        <f t="shared" si="1"/>
        <v>264600</v>
      </c>
      <c r="G32" s="166">
        <f t="shared" si="2"/>
        <v>277200</v>
      </c>
      <c r="H32" s="25"/>
      <c r="I32" s="25"/>
    </row>
    <row r="33" spans="2:9" ht="12.75" x14ac:dyDescent="0.15">
      <c r="B33" s="246">
        <v>71411</v>
      </c>
      <c r="C33" s="247"/>
      <c r="D33" s="33" t="s">
        <v>12</v>
      </c>
      <c r="E33" s="167">
        <v>200000</v>
      </c>
      <c r="F33" s="167">
        <f t="shared" si="1"/>
        <v>210000</v>
      </c>
      <c r="G33" s="167">
        <f t="shared" si="2"/>
        <v>220000.00000000003</v>
      </c>
    </row>
    <row r="34" spans="2:9" ht="12.75" x14ac:dyDescent="0.15">
      <c r="B34" s="246">
        <v>71412</v>
      </c>
      <c r="C34" s="247"/>
      <c r="D34" s="33" t="s">
        <v>13</v>
      </c>
      <c r="E34" s="167">
        <v>50000</v>
      </c>
      <c r="F34" s="167">
        <f t="shared" si="1"/>
        <v>52500</v>
      </c>
      <c r="G34" s="167">
        <f t="shared" si="2"/>
        <v>55000.000000000007</v>
      </c>
    </row>
    <row r="35" spans="2:9" ht="12.75" x14ac:dyDescent="0.15">
      <c r="B35" s="246">
        <v>71413</v>
      </c>
      <c r="C35" s="247"/>
      <c r="D35" s="33" t="s">
        <v>14</v>
      </c>
      <c r="E35" s="167">
        <v>2000</v>
      </c>
      <c r="F35" s="167">
        <f t="shared" si="1"/>
        <v>2100</v>
      </c>
      <c r="G35" s="167">
        <f t="shared" si="2"/>
        <v>2200</v>
      </c>
    </row>
    <row r="36" spans="2:9" s="26" customFormat="1" ht="12.75" x14ac:dyDescent="0.15">
      <c r="B36" s="252">
        <v>7142</v>
      </c>
      <c r="C36" s="253"/>
      <c r="D36" s="34" t="s">
        <v>147</v>
      </c>
      <c r="E36" s="166">
        <f t="shared" ref="E36" si="10">SUM(E37:E39)</f>
        <v>452000</v>
      </c>
      <c r="F36" s="166">
        <f t="shared" si="1"/>
        <v>474600</v>
      </c>
      <c r="G36" s="166">
        <f t="shared" si="2"/>
        <v>497200.00000000006</v>
      </c>
      <c r="H36" s="25"/>
      <c r="I36" s="25"/>
    </row>
    <row r="37" spans="2:9" ht="12.75" x14ac:dyDescent="0.15">
      <c r="B37" s="246">
        <v>71421</v>
      </c>
      <c r="C37" s="247"/>
      <c r="D37" s="33" t="s">
        <v>15</v>
      </c>
      <c r="E37" s="167">
        <v>450000</v>
      </c>
      <c r="F37" s="167">
        <f t="shared" si="1"/>
        <v>472500</v>
      </c>
      <c r="G37" s="167">
        <f t="shared" si="2"/>
        <v>495000.00000000006</v>
      </c>
    </row>
    <row r="38" spans="2:9" ht="12.75" x14ac:dyDescent="0.15">
      <c r="B38" s="246">
        <v>71423</v>
      </c>
      <c r="C38" s="247"/>
      <c r="D38" s="33" t="s">
        <v>69</v>
      </c>
      <c r="E38" s="167">
        <v>1000</v>
      </c>
      <c r="F38" s="167">
        <f t="shared" si="1"/>
        <v>1050</v>
      </c>
      <c r="G38" s="167">
        <f t="shared" si="2"/>
        <v>1100</v>
      </c>
    </row>
    <row r="39" spans="2:9" ht="12.75" x14ac:dyDescent="0.15">
      <c r="B39" s="269">
        <v>71424</v>
      </c>
      <c r="C39" s="270"/>
      <c r="D39" s="14" t="s">
        <v>82</v>
      </c>
      <c r="E39" s="167">
        <v>1000</v>
      </c>
      <c r="F39" s="167">
        <f t="shared" si="1"/>
        <v>1050</v>
      </c>
      <c r="G39" s="167">
        <f t="shared" si="2"/>
        <v>1100</v>
      </c>
    </row>
    <row r="40" spans="2:9" ht="15.75" customHeight="1" x14ac:dyDescent="0.15">
      <c r="B40" s="265">
        <v>7146</v>
      </c>
      <c r="C40" s="266"/>
      <c r="D40" s="39" t="s">
        <v>148</v>
      </c>
      <c r="E40" s="166">
        <f t="shared" ref="E40" si="11">SUM(E41)</f>
        <v>70000</v>
      </c>
      <c r="F40" s="166">
        <f t="shared" si="1"/>
        <v>73500</v>
      </c>
      <c r="G40" s="166">
        <f t="shared" si="2"/>
        <v>77000</v>
      </c>
    </row>
    <row r="41" spans="2:9" ht="14.25" customHeight="1" x14ac:dyDescent="0.15">
      <c r="B41" s="246">
        <v>71461</v>
      </c>
      <c r="C41" s="247"/>
      <c r="D41" s="33" t="s">
        <v>149</v>
      </c>
      <c r="E41" s="167">
        <v>70000</v>
      </c>
      <c r="F41" s="167">
        <f t="shared" si="1"/>
        <v>73500</v>
      </c>
      <c r="G41" s="167">
        <f t="shared" si="2"/>
        <v>77000</v>
      </c>
    </row>
    <row r="42" spans="2:9" ht="12.75" x14ac:dyDescent="0.15">
      <c r="B42" s="252">
        <v>7148</v>
      </c>
      <c r="C42" s="253"/>
      <c r="D42" s="34" t="s">
        <v>150</v>
      </c>
      <c r="E42" s="166">
        <f t="shared" ref="E42" si="12">SUM(E43:E45)</f>
        <v>200000</v>
      </c>
      <c r="F42" s="166">
        <f t="shared" si="1"/>
        <v>210000</v>
      </c>
      <c r="G42" s="166">
        <f t="shared" si="2"/>
        <v>220000.00000000003</v>
      </c>
    </row>
    <row r="43" spans="2:9" ht="12.75" hidden="1" x14ac:dyDescent="0.15">
      <c r="B43" s="246"/>
      <c r="C43" s="247"/>
      <c r="D43" s="33"/>
      <c r="E43" s="167"/>
      <c r="F43" s="167">
        <f t="shared" si="1"/>
        <v>0</v>
      </c>
      <c r="G43" s="167">
        <f t="shared" si="2"/>
        <v>0</v>
      </c>
    </row>
    <row r="44" spans="2:9" ht="12.75" x14ac:dyDescent="0.15">
      <c r="B44" s="246">
        <v>71484</v>
      </c>
      <c r="C44" s="247"/>
      <c r="D44" s="7" t="s">
        <v>155</v>
      </c>
      <c r="E44" s="167">
        <v>80000</v>
      </c>
      <c r="F44" s="167">
        <f t="shared" si="1"/>
        <v>84000</v>
      </c>
      <c r="G44" s="167">
        <f t="shared" si="2"/>
        <v>88000</v>
      </c>
    </row>
    <row r="45" spans="2:9" ht="12.75" x14ac:dyDescent="0.15">
      <c r="B45" s="256">
        <v>71489</v>
      </c>
      <c r="C45" s="257"/>
      <c r="D45" s="7" t="s">
        <v>254</v>
      </c>
      <c r="E45" s="167">
        <v>120000</v>
      </c>
      <c r="F45" s="167">
        <f t="shared" si="1"/>
        <v>126000</v>
      </c>
      <c r="G45" s="167">
        <f t="shared" si="2"/>
        <v>132000</v>
      </c>
    </row>
    <row r="46" spans="2:9" ht="12.75" x14ac:dyDescent="0.15">
      <c r="B46" s="252">
        <v>7149</v>
      </c>
      <c r="C46" s="253"/>
      <c r="D46" s="6" t="s">
        <v>30</v>
      </c>
      <c r="E46" s="166">
        <f t="shared" ref="E46" si="13">SUM(E47:E48)</f>
        <v>2000</v>
      </c>
      <c r="F46" s="166">
        <f t="shared" si="1"/>
        <v>2100</v>
      </c>
      <c r="G46" s="166">
        <f t="shared" si="2"/>
        <v>2200</v>
      </c>
    </row>
    <row r="47" spans="2:9" ht="12.75" x14ac:dyDescent="0.15">
      <c r="B47" s="246">
        <v>71491</v>
      </c>
      <c r="C47" s="247"/>
      <c r="D47" s="33" t="s">
        <v>258</v>
      </c>
      <c r="E47" s="167">
        <v>1000</v>
      </c>
      <c r="F47" s="167">
        <f t="shared" si="1"/>
        <v>1050</v>
      </c>
      <c r="G47" s="167">
        <f t="shared" si="2"/>
        <v>1100</v>
      </c>
    </row>
    <row r="48" spans="2:9" ht="12.75" x14ac:dyDescent="0.15">
      <c r="B48" s="246">
        <v>71492</v>
      </c>
      <c r="C48" s="247"/>
      <c r="D48" s="33" t="s">
        <v>232</v>
      </c>
      <c r="E48" s="167">
        <v>1000</v>
      </c>
      <c r="F48" s="167">
        <f t="shared" si="1"/>
        <v>1050</v>
      </c>
      <c r="G48" s="167">
        <f t="shared" si="2"/>
        <v>1100</v>
      </c>
    </row>
    <row r="49" spans="2:10" s="26" customFormat="1" ht="12.75" x14ac:dyDescent="0.2">
      <c r="B49" s="250">
        <v>715</v>
      </c>
      <c r="C49" s="251"/>
      <c r="D49" s="35" t="s">
        <v>16</v>
      </c>
      <c r="E49" s="168">
        <f>SUM(E52+E55+E57+E50)</f>
        <v>229000</v>
      </c>
      <c r="F49" s="166">
        <f t="shared" si="1"/>
        <v>240450</v>
      </c>
      <c r="G49" s="166">
        <f t="shared" si="2"/>
        <v>251900.00000000003</v>
      </c>
      <c r="H49" s="25"/>
      <c r="I49" s="25"/>
      <c r="J49" s="17"/>
    </row>
    <row r="50" spans="2:10" s="26" customFormat="1" ht="12.75" x14ac:dyDescent="0.2">
      <c r="B50" s="261">
        <v>7151</v>
      </c>
      <c r="C50" s="262"/>
      <c r="D50" s="35" t="s">
        <v>259</v>
      </c>
      <c r="E50" s="168">
        <f>SUM(E51)</f>
        <v>100000</v>
      </c>
      <c r="F50" s="166">
        <f t="shared" si="1"/>
        <v>105000</v>
      </c>
      <c r="G50" s="166">
        <f t="shared" si="2"/>
        <v>110000.00000000001</v>
      </c>
      <c r="H50" s="25"/>
      <c r="I50" s="25"/>
      <c r="J50" s="17"/>
    </row>
    <row r="51" spans="2:10" s="26" customFormat="1" ht="12.75" x14ac:dyDescent="0.2">
      <c r="B51" s="263">
        <v>71511</v>
      </c>
      <c r="C51" s="264"/>
      <c r="D51" s="185" t="s">
        <v>260</v>
      </c>
      <c r="E51" s="174">
        <v>100000</v>
      </c>
      <c r="F51" s="167">
        <f t="shared" si="1"/>
        <v>105000</v>
      </c>
      <c r="G51" s="167">
        <f t="shared" si="2"/>
        <v>110000.00000000001</v>
      </c>
      <c r="H51" s="25"/>
      <c r="I51" s="25"/>
      <c r="J51" s="17"/>
    </row>
    <row r="52" spans="2:10" s="26" customFormat="1" ht="12.75" x14ac:dyDescent="0.2">
      <c r="B52" s="252">
        <v>7152</v>
      </c>
      <c r="C52" s="253"/>
      <c r="D52" s="35" t="s">
        <v>151</v>
      </c>
      <c r="E52" s="168">
        <f>SUM(E53:E54)</f>
        <v>4000</v>
      </c>
      <c r="F52" s="166">
        <f t="shared" si="1"/>
        <v>4200</v>
      </c>
      <c r="G52" s="166">
        <f t="shared" si="2"/>
        <v>4400</v>
      </c>
      <c r="H52" s="25"/>
      <c r="I52" s="25"/>
    </row>
    <row r="53" spans="2:10" ht="12.75" x14ac:dyDescent="0.15">
      <c r="B53" s="263">
        <v>71523</v>
      </c>
      <c r="C53" s="264"/>
      <c r="D53" s="33" t="s">
        <v>152</v>
      </c>
      <c r="E53" s="167">
        <v>3000</v>
      </c>
      <c r="F53" s="167">
        <f t="shared" si="1"/>
        <v>3150</v>
      </c>
      <c r="G53" s="167">
        <f t="shared" si="2"/>
        <v>3300.0000000000005</v>
      </c>
      <c r="J53" s="26"/>
    </row>
    <row r="54" spans="2:10" ht="12.75" x14ac:dyDescent="0.15">
      <c r="B54" s="246">
        <v>71525</v>
      </c>
      <c r="C54" s="247"/>
      <c r="D54" s="33" t="s">
        <v>153</v>
      </c>
      <c r="E54" s="167">
        <v>1000</v>
      </c>
      <c r="F54" s="167">
        <f t="shared" si="1"/>
        <v>1050</v>
      </c>
      <c r="G54" s="167">
        <f t="shared" si="2"/>
        <v>1100</v>
      </c>
    </row>
    <row r="55" spans="2:10" ht="12.75" x14ac:dyDescent="0.15">
      <c r="B55" s="252">
        <v>7153</v>
      </c>
      <c r="C55" s="253"/>
      <c r="D55" s="34" t="s">
        <v>154</v>
      </c>
      <c r="E55" s="166">
        <f t="shared" ref="E55" si="14">SUM(E56)</f>
        <v>25000</v>
      </c>
      <c r="F55" s="166">
        <f t="shared" si="1"/>
        <v>26250</v>
      </c>
      <c r="G55" s="166">
        <f t="shared" si="2"/>
        <v>27500.000000000004</v>
      </c>
    </row>
    <row r="56" spans="2:10" ht="12.75" x14ac:dyDescent="0.15">
      <c r="B56" s="246">
        <v>71531</v>
      </c>
      <c r="C56" s="247"/>
      <c r="D56" s="33" t="s">
        <v>17</v>
      </c>
      <c r="E56" s="167">
        <v>25000</v>
      </c>
      <c r="F56" s="167">
        <f t="shared" si="1"/>
        <v>26250</v>
      </c>
      <c r="G56" s="167">
        <f t="shared" si="2"/>
        <v>27500.000000000004</v>
      </c>
    </row>
    <row r="57" spans="2:10" ht="12.75" x14ac:dyDescent="0.15">
      <c r="B57" s="252">
        <v>7155</v>
      </c>
      <c r="C57" s="253"/>
      <c r="D57" s="34" t="s">
        <v>16</v>
      </c>
      <c r="E57" s="166">
        <f t="shared" ref="E57" si="15">SUM(E58)</f>
        <v>100000</v>
      </c>
      <c r="F57" s="166">
        <f t="shared" si="1"/>
        <v>105000</v>
      </c>
      <c r="G57" s="166">
        <f t="shared" si="2"/>
        <v>110000.00000000001</v>
      </c>
    </row>
    <row r="58" spans="2:10" ht="12.75" x14ac:dyDescent="0.15">
      <c r="B58" s="246">
        <v>71551</v>
      </c>
      <c r="C58" s="247"/>
      <c r="D58" s="33" t="s">
        <v>16</v>
      </c>
      <c r="E58" s="167">
        <v>100000</v>
      </c>
      <c r="F58" s="167">
        <f t="shared" si="1"/>
        <v>105000</v>
      </c>
      <c r="G58" s="167">
        <f t="shared" si="2"/>
        <v>110000.00000000001</v>
      </c>
    </row>
    <row r="59" spans="2:10" ht="12.75" x14ac:dyDescent="0.15">
      <c r="B59" s="244">
        <v>72</v>
      </c>
      <c r="C59" s="245"/>
      <c r="D59" s="34" t="s">
        <v>161</v>
      </c>
      <c r="E59" s="166">
        <f t="shared" ref="E59:E61" si="16">SUM(E60)</f>
        <v>1020000</v>
      </c>
      <c r="F59" s="166">
        <v>100000</v>
      </c>
      <c r="G59" s="166">
        <v>100000</v>
      </c>
    </row>
    <row r="60" spans="2:10" s="26" customFormat="1" ht="12.75" x14ac:dyDescent="0.15">
      <c r="B60" s="250">
        <v>721</v>
      </c>
      <c r="C60" s="251"/>
      <c r="D60" s="35" t="s">
        <v>18</v>
      </c>
      <c r="E60" s="166">
        <f t="shared" si="16"/>
        <v>1020000</v>
      </c>
      <c r="F60" s="166">
        <v>100000</v>
      </c>
      <c r="G60" s="166">
        <v>100000</v>
      </c>
      <c r="H60" s="25"/>
      <c r="I60" s="25"/>
      <c r="J60" s="17"/>
    </row>
    <row r="61" spans="2:10" s="26" customFormat="1" ht="12.75" x14ac:dyDescent="0.15">
      <c r="B61" s="252">
        <v>7211</v>
      </c>
      <c r="C61" s="253"/>
      <c r="D61" s="35" t="s">
        <v>156</v>
      </c>
      <c r="E61" s="166">
        <f t="shared" si="16"/>
        <v>1020000</v>
      </c>
      <c r="F61" s="166">
        <v>100000</v>
      </c>
      <c r="G61" s="166">
        <v>100000</v>
      </c>
      <c r="H61" s="25"/>
      <c r="I61" s="25"/>
    </row>
    <row r="62" spans="2:10" ht="12.75" x14ac:dyDescent="0.15">
      <c r="B62" s="246">
        <v>72112</v>
      </c>
      <c r="C62" s="247"/>
      <c r="D62" s="33" t="s">
        <v>19</v>
      </c>
      <c r="E62" s="167">
        <v>1020000</v>
      </c>
      <c r="F62" s="167">
        <f t="shared" si="1"/>
        <v>1071000</v>
      </c>
      <c r="G62" s="167">
        <f t="shared" si="2"/>
        <v>1122000</v>
      </c>
      <c r="J62" s="26"/>
    </row>
    <row r="63" spans="2:10" ht="25.5" x14ac:dyDescent="0.15">
      <c r="B63" s="244">
        <v>73</v>
      </c>
      <c r="C63" s="245"/>
      <c r="D63" s="34" t="s">
        <v>173</v>
      </c>
      <c r="E63" s="166">
        <f t="shared" ref="E63" si="17">SUM(E64+E67)</f>
        <v>2344000</v>
      </c>
      <c r="F63" s="166">
        <f t="shared" si="1"/>
        <v>2461200</v>
      </c>
      <c r="G63" s="166">
        <f t="shared" si="2"/>
        <v>2578400</v>
      </c>
    </row>
    <row r="64" spans="2:10" ht="12.75" x14ac:dyDescent="0.15">
      <c r="B64" s="250">
        <v>731</v>
      </c>
      <c r="C64" s="251"/>
      <c r="D64" s="34" t="s">
        <v>172</v>
      </c>
      <c r="E64" s="166">
        <f t="shared" ref="E64" si="18">SUM(E66+E65)</f>
        <v>11000</v>
      </c>
      <c r="F64" s="166">
        <f t="shared" si="1"/>
        <v>11550</v>
      </c>
      <c r="G64" s="166">
        <f t="shared" si="2"/>
        <v>12100.000000000002</v>
      </c>
    </row>
    <row r="65" spans="2:10" ht="12.75" x14ac:dyDescent="0.15">
      <c r="B65" s="252">
        <v>7311</v>
      </c>
      <c r="C65" s="253"/>
      <c r="D65" s="33" t="s">
        <v>213</v>
      </c>
      <c r="E65" s="167">
        <v>1000</v>
      </c>
      <c r="F65" s="167">
        <f t="shared" si="1"/>
        <v>1050</v>
      </c>
      <c r="G65" s="167">
        <f t="shared" si="2"/>
        <v>1100</v>
      </c>
    </row>
    <row r="66" spans="2:10" ht="12.75" x14ac:dyDescent="0.15">
      <c r="B66" s="252">
        <v>7312</v>
      </c>
      <c r="C66" s="253"/>
      <c r="D66" s="33" t="s">
        <v>174</v>
      </c>
      <c r="E66" s="167">
        <v>10000</v>
      </c>
      <c r="F66" s="167">
        <f t="shared" si="1"/>
        <v>10500</v>
      </c>
      <c r="G66" s="167">
        <f t="shared" si="2"/>
        <v>11000</v>
      </c>
      <c r="I66" s="5">
        <v>32000</v>
      </c>
    </row>
    <row r="67" spans="2:10" ht="12.75" x14ac:dyDescent="0.15">
      <c r="B67" s="250">
        <v>732</v>
      </c>
      <c r="C67" s="251"/>
      <c r="D67" s="34" t="s">
        <v>212</v>
      </c>
      <c r="E67" s="166">
        <f t="shared" ref="E67" si="19">SUM(E68)</f>
        <v>2333000</v>
      </c>
      <c r="F67" s="166">
        <f t="shared" si="1"/>
        <v>2449650</v>
      </c>
      <c r="G67" s="166">
        <f t="shared" si="2"/>
        <v>2566300</v>
      </c>
    </row>
    <row r="68" spans="2:10" ht="12.75" x14ac:dyDescent="0.15">
      <c r="B68" s="252">
        <v>7321</v>
      </c>
      <c r="C68" s="253"/>
      <c r="D68" s="33" t="s">
        <v>212</v>
      </c>
      <c r="E68" s="167">
        <v>2333000</v>
      </c>
      <c r="F68" s="167">
        <f t="shared" si="1"/>
        <v>2449650</v>
      </c>
      <c r="G68" s="167">
        <f t="shared" si="2"/>
        <v>2566300</v>
      </c>
    </row>
    <row r="69" spans="2:10" ht="12.75" x14ac:dyDescent="0.15">
      <c r="B69" s="244">
        <v>74</v>
      </c>
      <c r="C69" s="245"/>
      <c r="D69" s="34" t="s">
        <v>162</v>
      </c>
      <c r="E69" s="166">
        <f t="shared" ref="E69" si="20">SUM(E70+E73)</f>
        <v>6960000</v>
      </c>
      <c r="F69" s="166">
        <f t="shared" si="1"/>
        <v>7308000</v>
      </c>
      <c r="G69" s="166">
        <f t="shared" si="2"/>
        <v>7656000.0000000009</v>
      </c>
    </row>
    <row r="70" spans="2:10" ht="12.75" x14ac:dyDescent="0.15">
      <c r="B70" s="250">
        <v>741</v>
      </c>
      <c r="C70" s="251"/>
      <c r="D70" s="35" t="s">
        <v>75</v>
      </c>
      <c r="E70" s="166">
        <f t="shared" ref="E70" si="21">SUM(E71:E72)</f>
        <v>400000</v>
      </c>
      <c r="F70" s="166">
        <f t="shared" si="1"/>
        <v>420000</v>
      </c>
      <c r="G70" s="166">
        <f t="shared" si="2"/>
        <v>440000.00000000006</v>
      </c>
    </row>
    <row r="71" spans="2:10" ht="12.75" x14ac:dyDescent="0.15">
      <c r="B71" s="242">
        <v>7411</v>
      </c>
      <c r="C71" s="243"/>
      <c r="D71" s="185" t="s">
        <v>83</v>
      </c>
      <c r="E71" s="167">
        <v>150000</v>
      </c>
      <c r="F71" s="167">
        <f t="shared" si="1"/>
        <v>157500</v>
      </c>
      <c r="G71" s="167">
        <f t="shared" si="2"/>
        <v>165000</v>
      </c>
    </row>
    <row r="72" spans="2:10" ht="12.75" x14ac:dyDescent="0.15">
      <c r="B72" s="242">
        <v>7412</v>
      </c>
      <c r="C72" s="243"/>
      <c r="D72" s="33" t="s">
        <v>76</v>
      </c>
      <c r="E72" s="167">
        <v>250000</v>
      </c>
      <c r="F72" s="167">
        <f t="shared" si="1"/>
        <v>262500</v>
      </c>
      <c r="G72" s="167">
        <f t="shared" si="2"/>
        <v>275000</v>
      </c>
    </row>
    <row r="73" spans="2:10" s="26" customFormat="1" ht="12.75" x14ac:dyDescent="0.15">
      <c r="B73" s="250">
        <v>742</v>
      </c>
      <c r="C73" s="251"/>
      <c r="D73" s="35" t="s">
        <v>20</v>
      </c>
      <c r="E73" s="166">
        <f t="shared" ref="E73" si="22">SUM(E74:E76)</f>
        <v>6560000</v>
      </c>
      <c r="F73" s="166">
        <f t="shared" si="1"/>
        <v>6888000</v>
      </c>
      <c r="G73" s="166">
        <f t="shared" si="2"/>
        <v>7216000.0000000009</v>
      </c>
      <c r="H73" s="25"/>
      <c r="I73" s="25"/>
      <c r="J73" s="17"/>
    </row>
    <row r="74" spans="2:10" ht="12.75" x14ac:dyDescent="0.15">
      <c r="B74" s="242">
        <v>7421</v>
      </c>
      <c r="C74" s="243"/>
      <c r="D74" s="33" t="s">
        <v>79</v>
      </c>
      <c r="E74" s="167">
        <v>2000000</v>
      </c>
      <c r="F74" s="167">
        <f t="shared" si="1"/>
        <v>2100000</v>
      </c>
      <c r="G74" s="167">
        <f t="shared" si="2"/>
        <v>2200000</v>
      </c>
      <c r="J74" s="26"/>
    </row>
    <row r="75" spans="2:10" ht="12.75" x14ac:dyDescent="0.15">
      <c r="B75" s="242">
        <v>7425</v>
      </c>
      <c r="C75" s="243"/>
      <c r="D75" s="33" t="s">
        <v>253</v>
      </c>
      <c r="E75" s="167">
        <v>60000</v>
      </c>
      <c r="F75" s="167">
        <f t="shared" si="1"/>
        <v>63000</v>
      </c>
      <c r="G75" s="167">
        <f t="shared" si="2"/>
        <v>66000</v>
      </c>
      <c r="J75" s="26"/>
    </row>
    <row r="76" spans="2:10" s="26" customFormat="1" ht="12.75" x14ac:dyDescent="0.15">
      <c r="B76" s="242">
        <v>7426</v>
      </c>
      <c r="C76" s="243"/>
      <c r="D76" s="33" t="s">
        <v>157</v>
      </c>
      <c r="E76" s="167">
        <v>4500000</v>
      </c>
      <c r="F76" s="167">
        <f t="shared" si="1"/>
        <v>4725000</v>
      </c>
      <c r="G76" s="167">
        <f t="shared" si="2"/>
        <v>4950000</v>
      </c>
      <c r="H76" s="25"/>
      <c r="I76" s="25"/>
      <c r="J76" s="17"/>
    </row>
    <row r="77" spans="2:10" s="26" customFormat="1" ht="12.75" x14ac:dyDescent="0.15">
      <c r="B77" s="244">
        <v>75</v>
      </c>
      <c r="C77" s="245"/>
      <c r="D77" s="34" t="s">
        <v>169</v>
      </c>
      <c r="E77" s="166">
        <f t="shared" ref="E77:E79" si="23">SUM(E78)</f>
        <v>100000</v>
      </c>
      <c r="F77" s="166">
        <f t="shared" ref="F77:F80" si="24">SUM(E77*1.05)</f>
        <v>105000</v>
      </c>
      <c r="G77" s="166">
        <f t="shared" ref="G77:G80" si="25">SUM(E77*1.1)</f>
        <v>110000.00000000001</v>
      </c>
      <c r="H77" s="25"/>
      <c r="I77" s="25"/>
    </row>
    <row r="78" spans="2:10" s="26" customFormat="1" ht="12.75" x14ac:dyDescent="0.15">
      <c r="B78" s="250">
        <v>751</v>
      </c>
      <c r="C78" s="251"/>
      <c r="D78" s="34" t="s">
        <v>169</v>
      </c>
      <c r="E78" s="166">
        <f t="shared" si="23"/>
        <v>100000</v>
      </c>
      <c r="F78" s="166">
        <f t="shared" si="24"/>
        <v>105000</v>
      </c>
      <c r="G78" s="166">
        <f t="shared" si="25"/>
        <v>110000.00000000001</v>
      </c>
      <c r="H78" s="25"/>
      <c r="I78" s="25"/>
    </row>
    <row r="79" spans="2:10" s="26" customFormat="1" ht="12.75" x14ac:dyDescent="0.15">
      <c r="B79" s="252">
        <v>7511</v>
      </c>
      <c r="C79" s="253"/>
      <c r="D79" s="34" t="s">
        <v>170</v>
      </c>
      <c r="E79" s="166">
        <f t="shared" si="23"/>
        <v>100000</v>
      </c>
      <c r="F79" s="166">
        <f t="shared" si="24"/>
        <v>105000</v>
      </c>
      <c r="G79" s="166">
        <f t="shared" si="25"/>
        <v>110000.00000000001</v>
      </c>
      <c r="H79" s="25"/>
      <c r="I79" s="25"/>
    </row>
    <row r="80" spans="2:10" s="26" customFormat="1" ht="12.75" x14ac:dyDescent="0.15">
      <c r="B80" s="256">
        <v>75111</v>
      </c>
      <c r="C80" s="257"/>
      <c r="D80" s="33" t="s">
        <v>171</v>
      </c>
      <c r="E80" s="167">
        <v>100000</v>
      </c>
      <c r="F80" s="167">
        <f t="shared" si="24"/>
        <v>105000</v>
      </c>
      <c r="G80" s="167">
        <f t="shared" si="25"/>
        <v>110000.00000000001</v>
      </c>
      <c r="H80" s="25"/>
      <c r="I80" s="25"/>
    </row>
    <row r="81" spans="2:10" s="26" customFormat="1" ht="12.75" x14ac:dyDescent="0.15">
      <c r="B81" s="254"/>
      <c r="C81" s="255"/>
      <c r="D81" s="34"/>
      <c r="E81" s="166"/>
      <c r="F81" s="166"/>
      <c r="G81" s="122"/>
      <c r="H81" s="25"/>
      <c r="I81" s="25"/>
    </row>
    <row r="82" spans="2:10" s="43" customFormat="1" ht="15" thickBot="1" x14ac:dyDescent="0.25">
      <c r="B82" s="202"/>
      <c r="C82" s="203"/>
      <c r="D82" s="41" t="s">
        <v>67</v>
      </c>
      <c r="E82" s="170">
        <f>E10+E26+E31+E49+E60+E70+E73+E64+E67+E78</f>
        <v>18300000</v>
      </c>
      <c r="F82" s="170">
        <f>F10+F26+F31+F49+F60+F70+F73+F64+F67+F78</f>
        <v>18244000</v>
      </c>
      <c r="G82" s="184">
        <f>G10+G26+G31+G49+G60+G70+G73+G64+G67+G78</f>
        <v>19108000</v>
      </c>
      <c r="H82" s="42"/>
      <c r="I82" s="42"/>
      <c r="J82" s="26"/>
    </row>
    <row r="83" spans="2:10" s="26" customFormat="1" ht="12.75" x14ac:dyDescent="0.2">
      <c r="E83" s="161"/>
      <c r="F83" s="161"/>
      <c r="G83" s="161"/>
      <c r="H83" s="25"/>
      <c r="I83" s="25"/>
    </row>
    <row r="84" spans="2:10" s="26" customFormat="1" ht="12.75" x14ac:dyDescent="0.2">
      <c r="B84" s="258"/>
      <c r="C84" s="258"/>
      <c r="D84" s="258"/>
      <c r="E84" s="161"/>
      <c r="F84" s="161"/>
      <c r="G84" s="161"/>
      <c r="H84" s="25"/>
      <c r="I84" s="25"/>
    </row>
    <row r="85" spans="2:10" ht="12.75" x14ac:dyDescent="0.15">
      <c r="B85" s="191" t="s">
        <v>47</v>
      </c>
      <c r="C85" s="192"/>
      <c r="D85" s="192"/>
      <c r="E85" s="192"/>
      <c r="F85" s="192"/>
      <c r="G85" s="193"/>
      <c r="J85" s="26"/>
    </row>
    <row r="86" spans="2:10" s="26" customFormat="1" ht="38.25" customHeight="1" x14ac:dyDescent="0.15">
      <c r="B86" s="271" t="s">
        <v>21</v>
      </c>
      <c r="C86" s="272"/>
      <c r="D86" s="186" t="s">
        <v>137</v>
      </c>
      <c r="E86" s="186" t="s">
        <v>263</v>
      </c>
      <c r="F86" s="186" t="s">
        <v>264</v>
      </c>
      <c r="G86" s="187" t="s">
        <v>269</v>
      </c>
      <c r="H86" s="25"/>
      <c r="I86" s="25"/>
      <c r="J86" s="17"/>
    </row>
    <row r="87" spans="2:10" ht="15" customHeight="1" x14ac:dyDescent="0.15">
      <c r="B87" s="238">
        <v>1</v>
      </c>
      <c r="C87" s="239"/>
      <c r="D87" s="182">
        <v>2</v>
      </c>
      <c r="E87" s="180">
        <v>3</v>
      </c>
      <c r="F87" s="180">
        <v>4</v>
      </c>
      <c r="G87" s="181">
        <v>5</v>
      </c>
      <c r="J87" s="26"/>
    </row>
    <row r="88" spans="2:10" ht="17.25" customHeight="1" x14ac:dyDescent="0.15">
      <c r="B88" s="240">
        <v>4</v>
      </c>
      <c r="C88" s="241"/>
      <c r="D88" s="169" t="s">
        <v>47</v>
      </c>
      <c r="E88" s="171">
        <f>SUM(E89+E130+E133+E162+E170+E175)</f>
        <v>18300000</v>
      </c>
      <c r="F88" s="171">
        <f t="shared" ref="F88:G88" si="26">SUM(F89+F130+F133+F162+F170+F175)</f>
        <v>18244000</v>
      </c>
      <c r="G88" s="171">
        <f t="shared" si="26"/>
        <v>19108000</v>
      </c>
    </row>
    <row r="89" spans="2:10" ht="12.75" x14ac:dyDescent="0.15">
      <c r="B89" s="248">
        <v>41</v>
      </c>
      <c r="C89" s="249"/>
      <c r="D89" s="34" t="s">
        <v>158</v>
      </c>
      <c r="E89" s="172">
        <f t="shared" ref="E89" si="27">SUM(E90+E96+E100+E106+E115+E117+E119+E121+E123)</f>
        <v>5248680</v>
      </c>
      <c r="F89" s="172">
        <f t="shared" ref="F89:G89" si="28">SUM(F90+F96+F100+F106+F115+F117+F119+F121+F123)</f>
        <v>5511114</v>
      </c>
      <c r="G89" s="172">
        <f t="shared" si="28"/>
        <v>6061825.4000000004</v>
      </c>
    </row>
    <row r="90" spans="2:10" ht="12.75" x14ac:dyDescent="0.15">
      <c r="B90" s="259">
        <v>411</v>
      </c>
      <c r="C90" s="260"/>
      <c r="D90" s="34" t="s">
        <v>159</v>
      </c>
      <c r="E90" s="166">
        <f>SUM(E91:E95)</f>
        <v>3283875</v>
      </c>
      <c r="F90" s="166">
        <f t="shared" ref="F90:G90" si="29">SUM(F91:F95)</f>
        <v>3448068.75</v>
      </c>
      <c r="G90" s="166">
        <f t="shared" si="29"/>
        <v>3792875.6250000005</v>
      </c>
    </row>
    <row r="91" spans="2:10" s="26" customFormat="1" ht="12.75" x14ac:dyDescent="0.15">
      <c r="B91" s="198">
        <v>4111</v>
      </c>
      <c r="C91" s="199"/>
      <c r="D91" s="33" t="s">
        <v>24</v>
      </c>
      <c r="E91" s="167">
        <v>3088345</v>
      </c>
      <c r="F91" s="167">
        <f>SUM(E91*1.05)</f>
        <v>3242762.25</v>
      </c>
      <c r="G91" s="167">
        <f>SUM(F91*1.1)</f>
        <v>3567038.4750000001</v>
      </c>
      <c r="H91" s="25"/>
      <c r="I91" s="25"/>
      <c r="J91" s="17"/>
    </row>
    <row r="92" spans="2:10" s="26" customFormat="1" ht="12.75" x14ac:dyDescent="0.15">
      <c r="B92" s="198">
        <v>4112</v>
      </c>
      <c r="C92" s="199"/>
      <c r="D92" s="33" t="s">
        <v>25</v>
      </c>
      <c r="E92" s="167">
        <v>49670</v>
      </c>
      <c r="F92" s="167">
        <f t="shared" ref="F92:F155" si="30">SUM(E92*1.05)</f>
        <v>52153.5</v>
      </c>
      <c r="G92" s="167">
        <f t="shared" ref="G92:G155" si="31">SUM(F92*1.1)</f>
        <v>57368.850000000006</v>
      </c>
      <c r="H92" s="25"/>
      <c r="I92" s="25"/>
    </row>
    <row r="93" spans="2:10" ht="12.75" x14ac:dyDescent="0.15">
      <c r="B93" s="198">
        <v>4113</v>
      </c>
      <c r="C93" s="199"/>
      <c r="D93" s="33" t="s">
        <v>26</v>
      </c>
      <c r="E93" s="167">
        <v>125380</v>
      </c>
      <c r="F93" s="167">
        <f t="shared" si="30"/>
        <v>131649</v>
      </c>
      <c r="G93" s="167">
        <f t="shared" si="31"/>
        <v>144813.90000000002</v>
      </c>
      <c r="J93" s="26"/>
    </row>
    <row r="94" spans="2:10" ht="12.75" x14ac:dyDescent="0.15">
      <c r="B94" s="198">
        <v>4114</v>
      </c>
      <c r="C94" s="199"/>
      <c r="D94" s="33" t="s">
        <v>27</v>
      </c>
      <c r="E94" s="167">
        <v>14140</v>
      </c>
      <c r="F94" s="167">
        <f t="shared" si="30"/>
        <v>14847</v>
      </c>
      <c r="G94" s="167">
        <f t="shared" si="31"/>
        <v>16331.7</v>
      </c>
    </row>
    <row r="95" spans="2:10" ht="12.75" x14ac:dyDescent="0.15">
      <c r="B95" s="198">
        <v>4115</v>
      </c>
      <c r="C95" s="199"/>
      <c r="D95" s="33" t="s">
        <v>28</v>
      </c>
      <c r="E95" s="167">
        <v>6340</v>
      </c>
      <c r="F95" s="167">
        <f t="shared" si="30"/>
        <v>6657</v>
      </c>
      <c r="G95" s="167">
        <f t="shared" si="31"/>
        <v>7322.7000000000007</v>
      </c>
    </row>
    <row r="96" spans="2:10" ht="12.75" x14ac:dyDescent="0.15">
      <c r="B96" s="259">
        <v>412</v>
      </c>
      <c r="C96" s="260"/>
      <c r="D96" s="34" t="s">
        <v>29</v>
      </c>
      <c r="E96" s="166">
        <f>SUM(E97:E99)</f>
        <v>161100</v>
      </c>
      <c r="F96" s="166">
        <f t="shared" ref="F96:G96" si="32">SUM(F97:F99)</f>
        <v>169155</v>
      </c>
      <c r="G96" s="166">
        <f t="shared" si="32"/>
        <v>186070.5</v>
      </c>
    </row>
    <row r="97" spans="2:10" ht="12.75" x14ac:dyDescent="0.15">
      <c r="B97" s="267">
        <v>4125</v>
      </c>
      <c r="C97" s="268"/>
      <c r="D97" s="33" t="s">
        <v>267</v>
      </c>
      <c r="E97" s="167">
        <v>1000</v>
      </c>
      <c r="F97" s="167">
        <f t="shared" si="30"/>
        <v>1050</v>
      </c>
      <c r="G97" s="167">
        <f t="shared" si="31"/>
        <v>1155</v>
      </c>
    </row>
    <row r="98" spans="2:10" ht="12.75" x14ac:dyDescent="0.15">
      <c r="B98" s="198">
        <v>4126</v>
      </c>
      <c r="C98" s="199"/>
      <c r="D98" s="33" t="s">
        <v>185</v>
      </c>
      <c r="E98" s="167">
        <v>95200</v>
      </c>
      <c r="F98" s="167">
        <f t="shared" si="30"/>
        <v>99960</v>
      </c>
      <c r="G98" s="167">
        <f t="shared" si="31"/>
        <v>109956.00000000001</v>
      </c>
    </row>
    <row r="99" spans="2:10" s="26" customFormat="1" ht="12.75" x14ac:dyDescent="0.15">
      <c r="B99" s="198">
        <v>4127</v>
      </c>
      <c r="C99" s="199"/>
      <c r="D99" s="44" t="s">
        <v>30</v>
      </c>
      <c r="E99" s="167">
        <v>64900</v>
      </c>
      <c r="F99" s="167">
        <f t="shared" si="30"/>
        <v>68145</v>
      </c>
      <c r="G99" s="167">
        <f t="shared" si="31"/>
        <v>74959.5</v>
      </c>
      <c r="H99" s="25"/>
      <c r="I99" s="25"/>
      <c r="J99" s="17"/>
    </row>
    <row r="100" spans="2:10" s="26" customFormat="1" ht="12.75" x14ac:dyDescent="0.15">
      <c r="B100" s="200">
        <v>413</v>
      </c>
      <c r="C100" s="201"/>
      <c r="D100" s="45" t="s">
        <v>85</v>
      </c>
      <c r="E100" s="166">
        <f>SUM(E101:E105)</f>
        <v>168500</v>
      </c>
      <c r="F100" s="166">
        <f t="shared" ref="F100:G100" si="33">SUM(F101:F105)</f>
        <v>176925</v>
      </c>
      <c r="G100" s="166">
        <f t="shared" si="33"/>
        <v>194617.5</v>
      </c>
      <c r="H100" s="25"/>
      <c r="I100" s="25"/>
    </row>
    <row r="101" spans="2:10" ht="12.75" x14ac:dyDescent="0.15">
      <c r="B101" s="198">
        <v>4131</v>
      </c>
      <c r="C101" s="199"/>
      <c r="D101" s="46" t="s">
        <v>86</v>
      </c>
      <c r="E101" s="167">
        <v>24000</v>
      </c>
      <c r="F101" s="167">
        <f t="shared" si="30"/>
        <v>25200</v>
      </c>
      <c r="G101" s="167">
        <f t="shared" si="31"/>
        <v>27720.000000000004</v>
      </c>
      <c r="J101" s="26"/>
    </row>
    <row r="102" spans="2:10" s="26" customFormat="1" ht="12.75" x14ac:dyDescent="0.15">
      <c r="B102" s="198">
        <v>4133</v>
      </c>
      <c r="C102" s="199"/>
      <c r="D102" s="46" t="s">
        <v>87</v>
      </c>
      <c r="E102" s="167">
        <v>14500</v>
      </c>
      <c r="F102" s="167">
        <f t="shared" si="30"/>
        <v>15225</v>
      </c>
      <c r="G102" s="167">
        <f t="shared" si="31"/>
        <v>16747.5</v>
      </c>
      <c r="H102" s="25"/>
      <c r="I102" s="25"/>
      <c r="J102" s="17"/>
    </row>
    <row r="103" spans="2:10" ht="12.75" x14ac:dyDescent="0.15">
      <c r="B103" s="198">
        <v>4134</v>
      </c>
      <c r="C103" s="199"/>
      <c r="D103" s="173" t="s">
        <v>31</v>
      </c>
      <c r="E103" s="167">
        <v>49000</v>
      </c>
      <c r="F103" s="167">
        <f t="shared" si="30"/>
        <v>51450</v>
      </c>
      <c r="G103" s="167">
        <f t="shared" si="31"/>
        <v>56595.000000000007</v>
      </c>
      <c r="J103" s="26"/>
    </row>
    <row r="104" spans="2:10" ht="12.75" x14ac:dyDescent="0.15">
      <c r="B104" s="198">
        <v>4135</v>
      </c>
      <c r="C104" s="199"/>
      <c r="D104" s="47" t="s">
        <v>105</v>
      </c>
      <c r="E104" s="167">
        <v>80000</v>
      </c>
      <c r="F104" s="167">
        <f t="shared" si="30"/>
        <v>84000</v>
      </c>
      <c r="G104" s="167">
        <f t="shared" si="31"/>
        <v>92400.000000000015</v>
      </c>
    </row>
    <row r="105" spans="2:10" ht="12.75" x14ac:dyDescent="0.15">
      <c r="B105" s="198">
        <v>4139</v>
      </c>
      <c r="C105" s="199"/>
      <c r="D105" s="47" t="s">
        <v>88</v>
      </c>
      <c r="E105" s="167">
        <v>1000</v>
      </c>
      <c r="F105" s="167">
        <f t="shared" si="30"/>
        <v>1050</v>
      </c>
      <c r="G105" s="167">
        <f t="shared" si="31"/>
        <v>1155</v>
      </c>
    </row>
    <row r="106" spans="2:10" ht="12.75" x14ac:dyDescent="0.15">
      <c r="B106" s="200">
        <v>414</v>
      </c>
      <c r="C106" s="201"/>
      <c r="D106" s="48" t="s">
        <v>89</v>
      </c>
      <c r="E106" s="166">
        <f>SUM(E107:E114)</f>
        <v>851405</v>
      </c>
      <c r="F106" s="166">
        <f t="shared" ref="F106:G106" si="34">SUM(F107:F114)</f>
        <v>893975.25</v>
      </c>
      <c r="G106" s="166">
        <f t="shared" si="34"/>
        <v>983372.77500000014</v>
      </c>
    </row>
    <row r="107" spans="2:10" ht="12.75" customHeight="1" x14ac:dyDescent="0.15">
      <c r="B107" s="198">
        <v>4141</v>
      </c>
      <c r="C107" s="199"/>
      <c r="D107" s="7" t="s">
        <v>90</v>
      </c>
      <c r="E107" s="167">
        <v>44700</v>
      </c>
      <c r="F107" s="167">
        <f t="shared" si="30"/>
        <v>46935</v>
      </c>
      <c r="G107" s="167">
        <f t="shared" si="31"/>
        <v>51628.500000000007</v>
      </c>
    </row>
    <row r="108" spans="2:10" ht="12.75" customHeight="1" x14ac:dyDescent="0.15">
      <c r="B108" s="198">
        <v>4142</v>
      </c>
      <c r="C108" s="199"/>
      <c r="D108" s="7" t="s">
        <v>91</v>
      </c>
      <c r="E108" s="167">
        <v>26000</v>
      </c>
      <c r="F108" s="167">
        <f t="shared" si="30"/>
        <v>27300</v>
      </c>
      <c r="G108" s="167">
        <f t="shared" si="31"/>
        <v>30030.000000000004</v>
      </c>
    </row>
    <row r="109" spans="2:10" ht="12.75" customHeight="1" x14ac:dyDescent="0.15">
      <c r="B109" s="198">
        <v>4143</v>
      </c>
      <c r="C109" s="199"/>
      <c r="D109" s="7" t="s">
        <v>92</v>
      </c>
      <c r="E109" s="167">
        <v>23000</v>
      </c>
      <c r="F109" s="167">
        <f t="shared" si="30"/>
        <v>24150</v>
      </c>
      <c r="G109" s="167">
        <f t="shared" si="31"/>
        <v>26565.000000000004</v>
      </c>
    </row>
    <row r="110" spans="2:10" ht="12.75" customHeight="1" x14ac:dyDescent="0.2">
      <c r="B110" s="198">
        <v>4144</v>
      </c>
      <c r="C110" s="199"/>
      <c r="D110" s="7" t="s">
        <v>63</v>
      </c>
      <c r="E110" s="174">
        <v>10000</v>
      </c>
      <c r="F110" s="167">
        <f t="shared" si="30"/>
        <v>10500</v>
      </c>
      <c r="G110" s="167">
        <f t="shared" si="31"/>
        <v>11550.000000000002</v>
      </c>
    </row>
    <row r="111" spans="2:10" ht="12.75" customHeight="1" x14ac:dyDescent="0.2">
      <c r="B111" s="198">
        <v>4146</v>
      </c>
      <c r="C111" s="199"/>
      <c r="D111" s="7" t="s">
        <v>265</v>
      </c>
      <c r="E111" s="174">
        <v>6000</v>
      </c>
      <c r="F111" s="167">
        <f t="shared" si="30"/>
        <v>6300</v>
      </c>
      <c r="G111" s="167">
        <f t="shared" si="31"/>
        <v>6930.0000000000009</v>
      </c>
    </row>
    <row r="112" spans="2:10" ht="12.75" customHeight="1" x14ac:dyDescent="0.2">
      <c r="B112" s="198">
        <v>4147</v>
      </c>
      <c r="C112" s="199"/>
      <c r="D112" s="7" t="s">
        <v>103</v>
      </c>
      <c r="E112" s="174">
        <v>630200</v>
      </c>
      <c r="F112" s="167">
        <f t="shared" si="30"/>
        <v>661710</v>
      </c>
      <c r="G112" s="167">
        <f t="shared" si="31"/>
        <v>727881.00000000012</v>
      </c>
    </row>
    <row r="113" spans="2:10" ht="12.75" customHeight="1" x14ac:dyDescent="0.2">
      <c r="B113" s="198">
        <v>4148</v>
      </c>
      <c r="C113" s="199"/>
      <c r="D113" s="7" t="s">
        <v>266</v>
      </c>
      <c r="E113" s="174">
        <v>2000</v>
      </c>
      <c r="F113" s="167">
        <f t="shared" si="30"/>
        <v>2100</v>
      </c>
      <c r="G113" s="167">
        <f t="shared" si="31"/>
        <v>2310</v>
      </c>
    </row>
    <row r="114" spans="2:10" ht="12.75" customHeight="1" x14ac:dyDescent="0.2">
      <c r="B114" s="198">
        <v>4149</v>
      </c>
      <c r="C114" s="199"/>
      <c r="D114" s="7" t="s">
        <v>95</v>
      </c>
      <c r="E114" s="174">
        <v>109505</v>
      </c>
      <c r="F114" s="167">
        <f t="shared" si="30"/>
        <v>114980.25</v>
      </c>
      <c r="G114" s="167">
        <f t="shared" si="31"/>
        <v>126478.27500000001</v>
      </c>
    </row>
    <row r="115" spans="2:10" ht="12.75" x14ac:dyDescent="0.15">
      <c r="B115" s="200">
        <v>415</v>
      </c>
      <c r="C115" s="201"/>
      <c r="D115" s="6" t="s">
        <v>93</v>
      </c>
      <c r="E115" s="166">
        <f t="shared" ref="E115:G115" si="35">SUM(E116)</f>
        <v>84000</v>
      </c>
      <c r="F115" s="166">
        <f t="shared" si="35"/>
        <v>88200</v>
      </c>
      <c r="G115" s="166">
        <f t="shared" si="35"/>
        <v>97020.000000000015</v>
      </c>
    </row>
    <row r="116" spans="2:10" ht="12.75" customHeight="1" x14ac:dyDescent="0.15">
      <c r="B116" s="198">
        <v>4153</v>
      </c>
      <c r="C116" s="199"/>
      <c r="D116" s="7" t="s">
        <v>32</v>
      </c>
      <c r="E116" s="167">
        <v>84000</v>
      </c>
      <c r="F116" s="167">
        <f t="shared" si="30"/>
        <v>88200</v>
      </c>
      <c r="G116" s="167">
        <f t="shared" si="31"/>
        <v>97020.000000000015</v>
      </c>
    </row>
    <row r="117" spans="2:10" s="26" customFormat="1" ht="12.75" x14ac:dyDescent="0.15">
      <c r="B117" s="200">
        <v>416</v>
      </c>
      <c r="C117" s="201"/>
      <c r="D117" s="6" t="s">
        <v>33</v>
      </c>
      <c r="E117" s="166">
        <f t="shared" ref="E117:G117" si="36">SUM(E118)</f>
        <v>25000</v>
      </c>
      <c r="F117" s="166">
        <f t="shared" si="36"/>
        <v>26250</v>
      </c>
      <c r="G117" s="166">
        <f t="shared" si="36"/>
        <v>28875.000000000004</v>
      </c>
      <c r="H117" s="25"/>
      <c r="I117" s="25"/>
      <c r="J117" s="17"/>
    </row>
    <row r="118" spans="2:10" ht="12.75" customHeight="1" x14ac:dyDescent="0.15">
      <c r="B118" s="198">
        <v>4161</v>
      </c>
      <c r="C118" s="199"/>
      <c r="D118" s="7" t="s">
        <v>101</v>
      </c>
      <c r="E118" s="167">
        <v>25000</v>
      </c>
      <c r="F118" s="167">
        <f t="shared" si="30"/>
        <v>26250</v>
      </c>
      <c r="G118" s="167">
        <f t="shared" si="31"/>
        <v>28875.000000000004</v>
      </c>
      <c r="J118" s="26"/>
    </row>
    <row r="119" spans="2:10" s="26" customFormat="1" ht="12.75" x14ac:dyDescent="0.15">
      <c r="B119" s="200">
        <v>417</v>
      </c>
      <c r="C119" s="201"/>
      <c r="D119" s="6" t="s">
        <v>34</v>
      </c>
      <c r="E119" s="166">
        <f t="shared" ref="E119:G119" si="37">SUM(E120)</f>
        <v>2400</v>
      </c>
      <c r="F119" s="166">
        <f t="shared" si="37"/>
        <v>2520</v>
      </c>
      <c r="G119" s="166">
        <f t="shared" si="37"/>
        <v>2772</v>
      </c>
      <c r="H119" s="25"/>
      <c r="I119" s="25"/>
      <c r="J119" s="17"/>
    </row>
    <row r="120" spans="2:10" ht="12.75" customHeight="1" x14ac:dyDescent="0.15">
      <c r="B120" s="198">
        <v>4171</v>
      </c>
      <c r="C120" s="199"/>
      <c r="D120" s="7" t="s">
        <v>59</v>
      </c>
      <c r="E120" s="167">
        <v>2400</v>
      </c>
      <c r="F120" s="167">
        <f t="shared" si="30"/>
        <v>2520</v>
      </c>
      <c r="G120" s="167">
        <f t="shared" si="31"/>
        <v>2772</v>
      </c>
      <c r="J120" s="26"/>
    </row>
    <row r="121" spans="2:10" s="26" customFormat="1" ht="12.75" x14ac:dyDescent="0.15">
      <c r="B121" s="200">
        <v>418</v>
      </c>
      <c r="C121" s="201"/>
      <c r="D121" s="6" t="s">
        <v>35</v>
      </c>
      <c r="E121" s="166">
        <f t="shared" ref="E121:G121" si="38">SUM(E122)</f>
        <v>361000</v>
      </c>
      <c r="F121" s="166">
        <f t="shared" si="38"/>
        <v>379050</v>
      </c>
      <c r="G121" s="166">
        <f t="shared" si="38"/>
        <v>416955.00000000006</v>
      </c>
      <c r="H121" s="25"/>
      <c r="I121" s="25"/>
      <c r="J121" s="17"/>
    </row>
    <row r="122" spans="2:10" ht="12.75" customHeight="1" x14ac:dyDescent="0.15">
      <c r="B122" s="198">
        <v>4181</v>
      </c>
      <c r="C122" s="199"/>
      <c r="D122" s="7" t="s">
        <v>108</v>
      </c>
      <c r="E122" s="167">
        <v>361000</v>
      </c>
      <c r="F122" s="167">
        <f t="shared" si="30"/>
        <v>379050</v>
      </c>
      <c r="G122" s="167">
        <f t="shared" si="31"/>
        <v>416955.00000000006</v>
      </c>
      <c r="J122" s="26"/>
    </row>
    <row r="123" spans="2:10" s="26" customFormat="1" ht="12.75" x14ac:dyDescent="0.15">
      <c r="B123" s="200">
        <v>419</v>
      </c>
      <c r="C123" s="201"/>
      <c r="D123" s="49" t="s">
        <v>36</v>
      </c>
      <c r="E123" s="166">
        <f t="shared" ref="E123:G123" si="39">E124+E125+E126+E127+E128+E129</f>
        <v>311400</v>
      </c>
      <c r="F123" s="166">
        <f t="shared" si="39"/>
        <v>326970</v>
      </c>
      <c r="G123" s="166">
        <f t="shared" si="39"/>
        <v>359267</v>
      </c>
      <c r="H123" s="25"/>
      <c r="I123" s="25"/>
      <c r="J123" s="17"/>
    </row>
    <row r="124" spans="2:10" s="26" customFormat="1" ht="12.75" x14ac:dyDescent="0.15">
      <c r="B124" s="198">
        <v>4191</v>
      </c>
      <c r="C124" s="199"/>
      <c r="D124" s="50" t="s">
        <v>111</v>
      </c>
      <c r="E124" s="167">
        <v>130000</v>
      </c>
      <c r="F124" s="167">
        <f t="shared" si="30"/>
        <v>136500</v>
      </c>
      <c r="G124" s="167">
        <f t="shared" si="31"/>
        <v>150150</v>
      </c>
      <c r="H124" s="25"/>
      <c r="I124" s="25"/>
    </row>
    <row r="125" spans="2:10" s="26" customFormat="1" ht="12.75" x14ac:dyDescent="0.15">
      <c r="B125" s="198">
        <v>4192</v>
      </c>
      <c r="C125" s="199"/>
      <c r="D125" s="50" t="s">
        <v>115</v>
      </c>
      <c r="E125" s="167">
        <v>30000</v>
      </c>
      <c r="F125" s="167">
        <f t="shared" si="30"/>
        <v>31500</v>
      </c>
      <c r="G125" s="167">
        <f t="shared" si="31"/>
        <v>34650</v>
      </c>
      <c r="H125" s="25"/>
      <c r="I125" s="25"/>
    </row>
    <row r="126" spans="2:10" ht="12.75" x14ac:dyDescent="0.15">
      <c r="B126" s="198">
        <v>4193</v>
      </c>
      <c r="C126" s="199"/>
      <c r="D126" s="7" t="s">
        <v>104</v>
      </c>
      <c r="E126" s="167">
        <v>25000</v>
      </c>
      <c r="F126" s="167">
        <f t="shared" si="30"/>
        <v>26250</v>
      </c>
      <c r="G126" s="167">
        <f t="shared" si="31"/>
        <v>28875.000000000004</v>
      </c>
      <c r="J126" s="26"/>
    </row>
    <row r="127" spans="2:10" s="26" customFormat="1" ht="12.75" x14ac:dyDescent="0.15">
      <c r="B127" s="198">
        <v>4194</v>
      </c>
      <c r="C127" s="199"/>
      <c r="D127" s="7" t="s">
        <v>106</v>
      </c>
      <c r="E127" s="167">
        <v>19000</v>
      </c>
      <c r="F127" s="167">
        <f t="shared" si="30"/>
        <v>19950</v>
      </c>
      <c r="G127" s="167">
        <f t="shared" si="31"/>
        <v>21945</v>
      </c>
      <c r="H127" s="25"/>
      <c r="I127" s="25"/>
      <c r="J127" s="17"/>
    </row>
    <row r="128" spans="2:10" s="26" customFormat="1" ht="12.75" x14ac:dyDescent="0.15">
      <c r="B128" s="198">
        <v>4196</v>
      </c>
      <c r="C128" s="199"/>
      <c r="D128" s="7" t="s">
        <v>37</v>
      </c>
      <c r="E128" s="167">
        <v>11800</v>
      </c>
      <c r="F128" s="167">
        <f t="shared" si="30"/>
        <v>12390</v>
      </c>
      <c r="G128" s="167">
        <f t="shared" si="31"/>
        <v>13629.000000000002</v>
      </c>
      <c r="H128" s="25"/>
      <c r="I128" s="25"/>
    </row>
    <row r="129" spans="2:10" s="26" customFormat="1" ht="12.75" x14ac:dyDescent="0.15">
      <c r="B129" s="198">
        <v>4199</v>
      </c>
      <c r="C129" s="199"/>
      <c r="D129" s="46" t="s">
        <v>81</v>
      </c>
      <c r="E129" s="167">
        <v>95600</v>
      </c>
      <c r="F129" s="167">
        <f t="shared" si="30"/>
        <v>100380</v>
      </c>
      <c r="G129" s="167">
        <v>110018</v>
      </c>
      <c r="H129" s="25"/>
      <c r="I129" s="25"/>
    </row>
    <row r="130" spans="2:10" s="26" customFormat="1" ht="12.75" x14ac:dyDescent="0.15">
      <c r="B130" s="276">
        <v>42</v>
      </c>
      <c r="C130" s="277"/>
      <c r="D130" s="51" t="s">
        <v>191</v>
      </c>
      <c r="E130" s="166">
        <f t="shared" ref="E130:G131" si="40">SUM(E131)</f>
        <v>50000</v>
      </c>
      <c r="F130" s="166">
        <f t="shared" si="40"/>
        <v>52500</v>
      </c>
      <c r="G130" s="166">
        <f t="shared" si="40"/>
        <v>57750.000000000007</v>
      </c>
      <c r="H130" s="25"/>
      <c r="I130" s="25"/>
    </row>
    <row r="131" spans="2:10" s="26" customFormat="1" ht="12.75" x14ac:dyDescent="0.15">
      <c r="B131" s="200">
        <v>422</v>
      </c>
      <c r="C131" s="201"/>
      <c r="D131" s="51" t="s">
        <v>189</v>
      </c>
      <c r="E131" s="166">
        <f t="shared" si="40"/>
        <v>50000</v>
      </c>
      <c r="F131" s="166">
        <f t="shared" si="40"/>
        <v>52500</v>
      </c>
      <c r="G131" s="166">
        <f t="shared" si="40"/>
        <v>57750.000000000007</v>
      </c>
      <c r="H131" s="25"/>
      <c r="I131" s="25"/>
    </row>
    <row r="132" spans="2:10" s="26" customFormat="1" ht="12.75" customHeight="1" x14ac:dyDescent="0.15">
      <c r="B132" s="198">
        <v>4222</v>
      </c>
      <c r="C132" s="199"/>
      <c r="D132" s="46" t="s">
        <v>190</v>
      </c>
      <c r="E132" s="167">
        <v>50000</v>
      </c>
      <c r="F132" s="167">
        <f t="shared" si="30"/>
        <v>52500</v>
      </c>
      <c r="G132" s="167">
        <f t="shared" si="31"/>
        <v>57750.000000000007</v>
      </c>
      <c r="H132" s="25"/>
      <c r="I132" s="25"/>
    </row>
    <row r="133" spans="2:10" s="26" customFormat="1" ht="25.5" customHeight="1" x14ac:dyDescent="0.15">
      <c r="B133" s="276">
        <v>43</v>
      </c>
      <c r="C133" s="277"/>
      <c r="D133" s="34" t="s">
        <v>38</v>
      </c>
      <c r="E133" s="166">
        <f>SUM(E134+E152)</f>
        <v>6444920</v>
      </c>
      <c r="F133" s="166">
        <f t="shared" ref="F133:G133" si="41">SUM(F134+F152)</f>
        <v>6767166</v>
      </c>
      <c r="G133" s="166">
        <f t="shared" si="41"/>
        <v>7443882.5999999996</v>
      </c>
      <c r="H133" s="25"/>
      <c r="I133" s="25"/>
    </row>
    <row r="134" spans="2:10" ht="25.5" x14ac:dyDescent="0.15">
      <c r="B134" s="200">
        <v>431</v>
      </c>
      <c r="C134" s="201"/>
      <c r="D134" s="34" t="s">
        <v>38</v>
      </c>
      <c r="E134" s="166">
        <f>SUM(E135:E142)</f>
        <v>2697720</v>
      </c>
      <c r="F134" s="166">
        <f t="shared" ref="F134:G134" si="42">SUM(F135:F142)</f>
        <v>2832606</v>
      </c>
      <c r="G134" s="166">
        <f t="shared" si="42"/>
        <v>3115866.6</v>
      </c>
      <c r="J134" s="26"/>
    </row>
    <row r="135" spans="2:10" s="26" customFormat="1" ht="12.75" customHeight="1" x14ac:dyDescent="0.15">
      <c r="B135" s="198">
        <v>4312</v>
      </c>
      <c r="C135" s="199"/>
      <c r="D135" s="39" t="s">
        <v>96</v>
      </c>
      <c r="E135" s="166">
        <v>15000</v>
      </c>
      <c r="F135" s="166">
        <f t="shared" si="30"/>
        <v>15750</v>
      </c>
      <c r="G135" s="166">
        <f t="shared" si="31"/>
        <v>17325</v>
      </c>
      <c r="H135" s="25"/>
      <c r="I135" s="25"/>
      <c r="J135" s="17"/>
    </row>
    <row r="136" spans="2:10" s="26" customFormat="1" ht="12.75" customHeight="1" x14ac:dyDescent="0.15">
      <c r="B136" s="198">
        <v>4313</v>
      </c>
      <c r="C136" s="199"/>
      <c r="D136" s="49" t="s">
        <v>39</v>
      </c>
      <c r="E136" s="166">
        <v>553400</v>
      </c>
      <c r="F136" s="166">
        <f t="shared" si="30"/>
        <v>581070</v>
      </c>
      <c r="G136" s="166">
        <f t="shared" si="31"/>
        <v>639177</v>
      </c>
      <c r="H136" s="25"/>
      <c r="I136" s="25"/>
    </row>
    <row r="137" spans="2:10" s="26" customFormat="1" ht="12.75" customHeight="1" x14ac:dyDescent="0.15">
      <c r="B137" s="198">
        <v>4314</v>
      </c>
      <c r="C137" s="199"/>
      <c r="D137" s="39" t="s">
        <v>97</v>
      </c>
      <c r="E137" s="166">
        <v>11100</v>
      </c>
      <c r="F137" s="166">
        <f t="shared" si="30"/>
        <v>11655</v>
      </c>
      <c r="G137" s="166">
        <f t="shared" si="31"/>
        <v>12820.500000000002</v>
      </c>
      <c r="H137" s="25"/>
      <c r="I137" s="25"/>
    </row>
    <row r="138" spans="2:10" s="26" customFormat="1" ht="12.75" customHeight="1" x14ac:dyDescent="0.15">
      <c r="B138" s="198">
        <v>4315</v>
      </c>
      <c r="C138" s="199"/>
      <c r="D138" s="34" t="s">
        <v>109</v>
      </c>
      <c r="E138" s="166">
        <v>126000</v>
      </c>
      <c r="F138" s="166">
        <f t="shared" si="30"/>
        <v>132300</v>
      </c>
      <c r="G138" s="166">
        <f t="shared" si="31"/>
        <v>145530</v>
      </c>
      <c r="H138" s="25"/>
      <c r="I138" s="25"/>
    </row>
    <row r="139" spans="2:10" ht="12.75" customHeight="1" x14ac:dyDescent="0.15">
      <c r="B139" s="198">
        <v>4316</v>
      </c>
      <c r="C139" s="199"/>
      <c r="D139" s="6" t="s">
        <v>94</v>
      </c>
      <c r="E139" s="166">
        <v>90000</v>
      </c>
      <c r="F139" s="166">
        <f t="shared" si="30"/>
        <v>94500</v>
      </c>
      <c r="G139" s="166">
        <f t="shared" si="31"/>
        <v>103950.00000000001</v>
      </c>
      <c r="J139" s="26"/>
    </row>
    <row r="140" spans="2:10" ht="12.75" customHeight="1" x14ac:dyDescent="0.15">
      <c r="B140" s="198">
        <v>4317</v>
      </c>
      <c r="C140" s="199"/>
      <c r="D140" s="51" t="s">
        <v>123</v>
      </c>
      <c r="E140" s="166">
        <v>10000</v>
      </c>
      <c r="F140" s="166">
        <f t="shared" si="30"/>
        <v>10500</v>
      </c>
      <c r="G140" s="166">
        <f t="shared" si="31"/>
        <v>11550.000000000002</v>
      </c>
    </row>
    <row r="141" spans="2:10" ht="12.75" customHeight="1" x14ac:dyDescent="0.15">
      <c r="B141" s="198">
        <v>4318</v>
      </c>
      <c r="C141" s="199"/>
      <c r="D141" s="39" t="s">
        <v>98</v>
      </c>
      <c r="E141" s="166">
        <v>54720</v>
      </c>
      <c r="F141" s="166">
        <f t="shared" si="30"/>
        <v>57456</v>
      </c>
      <c r="G141" s="166">
        <f t="shared" si="31"/>
        <v>63201.600000000006</v>
      </c>
    </row>
    <row r="142" spans="2:10" ht="12.75" customHeight="1" x14ac:dyDescent="0.15">
      <c r="B142" s="198">
        <v>4319</v>
      </c>
      <c r="C142" s="199"/>
      <c r="D142" s="39" t="s">
        <v>99</v>
      </c>
      <c r="E142" s="166">
        <f>SUM(E143:E151)</f>
        <v>1837500</v>
      </c>
      <c r="F142" s="166">
        <f t="shared" ref="F142:G142" si="43">SUM(F143:F151)</f>
        <v>1929375</v>
      </c>
      <c r="G142" s="166">
        <f t="shared" si="43"/>
        <v>2122312.5</v>
      </c>
    </row>
    <row r="143" spans="2:10" ht="12.75" customHeight="1" x14ac:dyDescent="0.15">
      <c r="B143" s="206">
        <v>43191</v>
      </c>
      <c r="C143" s="207"/>
      <c r="D143" s="7" t="s">
        <v>40</v>
      </c>
      <c r="E143" s="167">
        <v>400000</v>
      </c>
      <c r="F143" s="167">
        <f t="shared" si="30"/>
        <v>420000</v>
      </c>
      <c r="G143" s="167">
        <f t="shared" si="31"/>
        <v>462000.00000000006</v>
      </c>
    </row>
    <row r="144" spans="2:10" s="26" customFormat="1" ht="12.75" customHeight="1" x14ac:dyDescent="0.15">
      <c r="B144" s="206">
        <v>43192</v>
      </c>
      <c r="C144" s="207"/>
      <c r="D144" s="7" t="s">
        <v>77</v>
      </c>
      <c r="E144" s="167">
        <v>225000</v>
      </c>
      <c r="F144" s="167">
        <f t="shared" si="30"/>
        <v>236250</v>
      </c>
      <c r="G144" s="167">
        <f t="shared" si="31"/>
        <v>259875.00000000003</v>
      </c>
      <c r="H144" s="25"/>
      <c r="I144" s="25"/>
      <c r="J144" s="17"/>
    </row>
    <row r="145" spans="2:10" ht="25.5" customHeight="1" x14ac:dyDescent="0.15">
      <c r="B145" s="206">
        <v>43193</v>
      </c>
      <c r="C145" s="207"/>
      <c r="D145" s="33" t="s">
        <v>163</v>
      </c>
      <c r="E145" s="167">
        <v>330000</v>
      </c>
      <c r="F145" s="167">
        <f t="shared" si="30"/>
        <v>346500</v>
      </c>
      <c r="G145" s="167">
        <f t="shared" si="31"/>
        <v>381150.00000000006</v>
      </c>
      <c r="J145" s="26"/>
    </row>
    <row r="146" spans="2:10" ht="12.75" customHeight="1" x14ac:dyDescent="0.15">
      <c r="B146" s="206">
        <v>43194</v>
      </c>
      <c r="C146" s="207"/>
      <c r="D146" s="7" t="s">
        <v>41</v>
      </c>
      <c r="E146" s="167">
        <v>12000</v>
      </c>
      <c r="F146" s="167">
        <f t="shared" si="30"/>
        <v>12600</v>
      </c>
      <c r="G146" s="167">
        <f t="shared" si="31"/>
        <v>13860.000000000002</v>
      </c>
    </row>
    <row r="147" spans="2:10" ht="12.75" customHeight="1" x14ac:dyDescent="0.15">
      <c r="B147" s="204">
        <v>43195</v>
      </c>
      <c r="C147" s="205"/>
      <c r="D147" s="175" t="s">
        <v>239</v>
      </c>
      <c r="E147" s="176">
        <v>430000</v>
      </c>
      <c r="F147" s="167">
        <f t="shared" si="30"/>
        <v>451500</v>
      </c>
      <c r="G147" s="167">
        <f t="shared" si="31"/>
        <v>496650.00000000006</v>
      </c>
    </row>
    <row r="148" spans="2:10" ht="12.75" customHeight="1" x14ac:dyDescent="0.15">
      <c r="B148" s="204">
        <v>43196</v>
      </c>
      <c r="C148" s="205"/>
      <c r="D148" s="47" t="s">
        <v>240</v>
      </c>
      <c r="E148" s="167">
        <v>380000</v>
      </c>
      <c r="F148" s="167">
        <f t="shared" si="30"/>
        <v>399000</v>
      </c>
      <c r="G148" s="167">
        <f t="shared" si="31"/>
        <v>438900.00000000006</v>
      </c>
    </row>
    <row r="149" spans="2:10" ht="27.75" customHeight="1" x14ac:dyDescent="0.15">
      <c r="B149" s="204">
        <v>43197</v>
      </c>
      <c r="C149" s="205"/>
      <c r="D149" s="14" t="s">
        <v>261</v>
      </c>
      <c r="E149" s="167">
        <v>57000</v>
      </c>
      <c r="F149" s="167">
        <f t="shared" si="30"/>
        <v>59850</v>
      </c>
      <c r="G149" s="167">
        <f t="shared" si="31"/>
        <v>65835</v>
      </c>
    </row>
    <row r="150" spans="2:10" ht="12.75" hidden="1" customHeight="1" x14ac:dyDescent="0.15">
      <c r="B150" s="310">
        <v>43198</v>
      </c>
      <c r="C150" s="311"/>
      <c r="D150" s="47" t="s">
        <v>248</v>
      </c>
      <c r="E150" s="167"/>
      <c r="F150" s="167"/>
      <c r="G150" s="167"/>
    </row>
    <row r="151" spans="2:10" ht="12.75" customHeight="1" x14ac:dyDescent="0.15">
      <c r="B151" s="204">
        <v>43199</v>
      </c>
      <c r="C151" s="205"/>
      <c r="D151" s="175" t="s">
        <v>100</v>
      </c>
      <c r="E151" s="176">
        <v>3500</v>
      </c>
      <c r="F151" s="167">
        <f t="shared" si="30"/>
        <v>3675</v>
      </c>
      <c r="G151" s="167">
        <f t="shared" si="31"/>
        <v>4042.5000000000005</v>
      </c>
    </row>
    <row r="152" spans="2:10" ht="12.75" x14ac:dyDescent="0.15">
      <c r="B152" s="200">
        <v>432</v>
      </c>
      <c r="C152" s="201"/>
      <c r="D152" s="39" t="s">
        <v>100</v>
      </c>
      <c r="E152" s="166">
        <f t="shared" ref="E152:G152" si="44">SUM(E153)</f>
        <v>3747200</v>
      </c>
      <c r="F152" s="166">
        <f t="shared" si="44"/>
        <v>3934560</v>
      </c>
      <c r="G152" s="166">
        <f t="shared" si="44"/>
        <v>4328016</v>
      </c>
    </row>
    <row r="153" spans="2:10" s="26" customFormat="1" ht="12.75" customHeight="1" x14ac:dyDescent="0.15">
      <c r="B153" s="274">
        <v>4326</v>
      </c>
      <c r="C153" s="275"/>
      <c r="D153" s="6" t="s">
        <v>42</v>
      </c>
      <c r="E153" s="166">
        <f>SUM(E154:E161)</f>
        <v>3747200</v>
      </c>
      <c r="F153" s="166">
        <f t="shared" ref="F153:G153" si="45">SUM(F154:F161)</f>
        <v>3934560</v>
      </c>
      <c r="G153" s="166">
        <f t="shared" si="45"/>
        <v>4328016</v>
      </c>
      <c r="H153" s="25"/>
      <c r="I153" s="25"/>
      <c r="J153" s="17"/>
    </row>
    <row r="154" spans="2:10" ht="12.75" customHeight="1" x14ac:dyDescent="0.15">
      <c r="B154" s="208">
        <v>43261</v>
      </c>
      <c r="C154" s="209"/>
      <c r="D154" s="7" t="s">
        <v>114</v>
      </c>
      <c r="E154" s="167">
        <v>830000</v>
      </c>
      <c r="F154" s="167">
        <f t="shared" si="30"/>
        <v>871500</v>
      </c>
      <c r="G154" s="167">
        <f t="shared" si="31"/>
        <v>958650.00000000012</v>
      </c>
      <c r="J154" s="26"/>
    </row>
    <row r="155" spans="2:10" s="26" customFormat="1" ht="12.75" customHeight="1" x14ac:dyDescent="0.15">
      <c r="B155" s="208">
        <v>43262</v>
      </c>
      <c r="C155" s="209"/>
      <c r="D155" s="7" t="s">
        <v>112</v>
      </c>
      <c r="E155" s="167">
        <v>287000</v>
      </c>
      <c r="F155" s="167">
        <f t="shared" si="30"/>
        <v>301350</v>
      </c>
      <c r="G155" s="167">
        <f t="shared" si="31"/>
        <v>331485</v>
      </c>
      <c r="H155" s="25"/>
      <c r="I155" s="25"/>
      <c r="J155" s="17"/>
    </row>
    <row r="156" spans="2:10" s="26" customFormat="1" ht="12.75" customHeight="1" x14ac:dyDescent="0.15">
      <c r="B156" s="208">
        <v>43263</v>
      </c>
      <c r="C156" s="209"/>
      <c r="D156" s="7" t="s">
        <v>197</v>
      </c>
      <c r="E156" s="167">
        <v>360000</v>
      </c>
      <c r="F156" s="167">
        <f t="shared" ref="F156:F177" si="46">SUM(E156*1.05)</f>
        <v>378000</v>
      </c>
      <c r="G156" s="167">
        <f t="shared" ref="G156:G177" si="47">SUM(F156*1.1)</f>
        <v>415800.00000000006</v>
      </c>
      <c r="H156" s="25"/>
      <c r="I156" s="25"/>
    </row>
    <row r="157" spans="2:10" s="26" customFormat="1" ht="12.75" customHeight="1" x14ac:dyDescent="0.15">
      <c r="B157" s="208">
        <v>43264</v>
      </c>
      <c r="C157" s="209"/>
      <c r="D157" s="7" t="s">
        <v>198</v>
      </c>
      <c r="E157" s="167">
        <v>85200</v>
      </c>
      <c r="F157" s="167">
        <f t="shared" si="46"/>
        <v>89460</v>
      </c>
      <c r="G157" s="167">
        <f t="shared" si="47"/>
        <v>98406.000000000015</v>
      </c>
      <c r="H157" s="25"/>
      <c r="I157" s="25"/>
    </row>
    <row r="158" spans="2:10" s="26" customFormat="1" ht="12.75" customHeight="1" x14ac:dyDescent="0.15">
      <c r="B158" s="208">
        <v>43265</v>
      </c>
      <c r="C158" s="209"/>
      <c r="D158" s="7" t="s">
        <v>199</v>
      </c>
      <c r="E158" s="167">
        <v>1800000</v>
      </c>
      <c r="F158" s="167">
        <f t="shared" si="46"/>
        <v>1890000</v>
      </c>
      <c r="G158" s="167">
        <f t="shared" si="47"/>
        <v>2079000.0000000002</v>
      </c>
      <c r="H158" s="25"/>
      <c r="I158" s="25"/>
    </row>
    <row r="159" spans="2:10" s="26" customFormat="1" ht="12.75" customHeight="1" x14ac:dyDescent="0.15">
      <c r="B159" s="208">
        <v>43266</v>
      </c>
      <c r="C159" s="209"/>
      <c r="D159" s="7" t="s">
        <v>200</v>
      </c>
      <c r="E159" s="167">
        <v>95000</v>
      </c>
      <c r="F159" s="167">
        <f t="shared" si="46"/>
        <v>99750</v>
      </c>
      <c r="G159" s="167">
        <f t="shared" si="47"/>
        <v>109725.00000000001</v>
      </c>
      <c r="H159" s="25"/>
      <c r="I159" s="25"/>
    </row>
    <row r="160" spans="2:10" s="26" customFormat="1" ht="12.75" customHeight="1" x14ac:dyDescent="0.15">
      <c r="B160" s="208">
        <v>43267</v>
      </c>
      <c r="C160" s="209"/>
      <c r="D160" s="7" t="s">
        <v>236</v>
      </c>
      <c r="E160" s="167">
        <v>10000</v>
      </c>
      <c r="F160" s="167">
        <f t="shared" si="46"/>
        <v>10500</v>
      </c>
      <c r="G160" s="167">
        <f t="shared" si="47"/>
        <v>11550.000000000002</v>
      </c>
      <c r="H160" s="25"/>
      <c r="I160" s="25"/>
    </row>
    <row r="161" spans="2:12" s="26" customFormat="1" ht="12.75" customHeight="1" x14ac:dyDescent="0.15">
      <c r="B161" s="208">
        <v>43268</v>
      </c>
      <c r="C161" s="209"/>
      <c r="D161" s="7" t="s">
        <v>257</v>
      </c>
      <c r="E161" s="167">
        <v>280000</v>
      </c>
      <c r="F161" s="167">
        <f t="shared" si="46"/>
        <v>294000</v>
      </c>
      <c r="G161" s="167">
        <f t="shared" si="47"/>
        <v>323400</v>
      </c>
      <c r="H161" s="25"/>
      <c r="I161" s="25"/>
    </row>
    <row r="162" spans="2:12" s="26" customFormat="1" ht="12.75" customHeight="1" x14ac:dyDescent="0.15">
      <c r="B162" s="248">
        <v>44</v>
      </c>
      <c r="C162" s="249"/>
      <c r="D162" s="49" t="s">
        <v>48</v>
      </c>
      <c r="E162" s="166">
        <f t="shared" ref="E162:G162" si="48">SUM(E163)</f>
        <v>3810300</v>
      </c>
      <c r="F162" s="166">
        <f t="shared" si="48"/>
        <v>3029815</v>
      </c>
      <c r="G162" s="166">
        <f t="shared" si="48"/>
        <v>3192796.5</v>
      </c>
      <c r="H162" s="25"/>
      <c r="I162" s="25"/>
    </row>
    <row r="163" spans="2:12" s="26" customFormat="1" ht="12.75" customHeight="1" x14ac:dyDescent="0.15">
      <c r="B163" s="200">
        <v>441</v>
      </c>
      <c r="C163" s="201"/>
      <c r="D163" s="49" t="s">
        <v>48</v>
      </c>
      <c r="E163" s="177">
        <f>SUM(E164:E169)</f>
        <v>3810300</v>
      </c>
      <c r="F163" s="177">
        <f t="shared" ref="F163:G163" si="49">SUM(F164:F169)</f>
        <v>3029815</v>
      </c>
      <c r="G163" s="177">
        <f t="shared" si="49"/>
        <v>3192796.5</v>
      </c>
      <c r="H163" s="25"/>
      <c r="I163" s="25"/>
    </row>
    <row r="164" spans="2:12" s="26" customFormat="1" ht="12.75" customHeight="1" x14ac:dyDescent="0.15">
      <c r="B164" s="198">
        <v>4412</v>
      </c>
      <c r="C164" s="199"/>
      <c r="D164" s="6" t="s">
        <v>268</v>
      </c>
      <c r="E164" s="178">
        <v>1100000</v>
      </c>
      <c r="F164" s="167">
        <v>184000</v>
      </c>
      <c r="G164" s="167">
        <f t="shared" si="47"/>
        <v>202400.00000000003</v>
      </c>
      <c r="H164" s="25"/>
      <c r="I164" s="25"/>
    </row>
    <row r="165" spans="2:12" s="26" customFormat="1" ht="12.75" customHeight="1" x14ac:dyDescent="0.15">
      <c r="B165" s="198">
        <v>4413</v>
      </c>
      <c r="C165" s="199"/>
      <c r="D165" s="6" t="s">
        <v>49</v>
      </c>
      <c r="E165" s="178">
        <v>361000</v>
      </c>
      <c r="F165" s="167">
        <f t="shared" si="46"/>
        <v>379050</v>
      </c>
      <c r="G165" s="167">
        <f t="shared" si="47"/>
        <v>416955.00000000006</v>
      </c>
      <c r="H165" s="25"/>
      <c r="I165" s="25"/>
    </row>
    <row r="166" spans="2:12" s="26" customFormat="1" ht="12.75" customHeight="1" x14ac:dyDescent="0.15">
      <c r="B166" s="198">
        <v>4413</v>
      </c>
      <c r="C166" s="199"/>
      <c r="D166" s="6" t="s">
        <v>107</v>
      </c>
      <c r="E166" s="178">
        <v>609300</v>
      </c>
      <c r="F166" s="167">
        <f t="shared" si="46"/>
        <v>639765</v>
      </c>
      <c r="G166" s="167">
        <f t="shared" si="47"/>
        <v>703741.5</v>
      </c>
      <c r="H166" s="25"/>
      <c r="I166" s="25"/>
    </row>
    <row r="167" spans="2:12" s="26" customFormat="1" ht="12.75" customHeight="1" x14ac:dyDescent="0.15">
      <c r="B167" s="198">
        <v>4415</v>
      </c>
      <c r="C167" s="199"/>
      <c r="D167" s="6" t="s">
        <v>50</v>
      </c>
      <c r="E167" s="178">
        <v>841500</v>
      </c>
      <c r="F167" s="167">
        <f t="shared" si="46"/>
        <v>883575</v>
      </c>
      <c r="G167" s="167">
        <v>831932.5</v>
      </c>
      <c r="H167" s="25"/>
      <c r="I167" s="25"/>
    </row>
    <row r="168" spans="2:12" s="26" customFormat="1" ht="12.75" customHeight="1" x14ac:dyDescent="0.15">
      <c r="B168" s="198">
        <v>4416</v>
      </c>
      <c r="C168" s="199"/>
      <c r="D168" s="6" t="s">
        <v>51</v>
      </c>
      <c r="E168" s="178">
        <v>345000</v>
      </c>
      <c r="F168" s="167">
        <f t="shared" si="46"/>
        <v>362250</v>
      </c>
      <c r="G168" s="167">
        <f t="shared" si="47"/>
        <v>398475.00000000006</v>
      </c>
      <c r="H168" s="25"/>
      <c r="I168" s="25"/>
    </row>
    <row r="169" spans="2:12" s="26" customFormat="1" ht="12.75" customHeight="1" x14ac:dyDescent="0.15">
      <c r="B169" s="198">
        <v>4419</v>
      </c>
      <c r="C169" s="199"/>
      <c r="D169" s="6" t="s">
        <v>110</v>
      </c>
      <c r="E169" s="178">
        <v>553500</v>
      </c>
      <c r="F169" s="167">
        <f t="shared" si="46"/>
        <v>581175</v>
      </c>
      <c r="G169" s="167">
        <f t="shared" si="47"/>
        <v>639292.5</v>
      </c>
      <c r="H169" s="25"/>
      <c r="I169" s="25"/>
    </row>
    <row r="170" spans="2:12" s="26" customFormat="1" ht="14.25" customHeight="1" x14ac:dyDescent="0.15">
      <c r="B170" s="276">
        <v>46</v>
      </c>
      <c r="C170" s="277"/>
      <c r="D170" s="6" t="s">
        <v>160</v>
      </c>
      <c r="E170" s="166">
        <f>SUM(E171+E173)</f>
        <v>2386100</v>
      </c>
      <c r="F170" s="166">
        <f t="shared" ref="F170:G170" si="50">SUM(F171+F173)</f>
        <v>2505405</v>
      </c>
      <c r="G170" s="166">
        <f t="shared" si="50"/>
        <v>1935945.5</v>
      </c>
      <c r="H170" s="25"/>
      <c r="I170" s="25"/>
    </row>
    <row r="171" spans="2:12" ht="12.75" x14ac:dyDescent="0.15">
      <c r="B171" s="200">
        <v>461</v>
      </c>
      <c r="C171" s="201"/>
      <c r="D171" s="34" t="s">
        <v>70</v>
      </c>
      <c r="E171" s="179">
        <f t="shared" ref="E171" si="51">SUM(E172)</f>
        <v>251000</v>
      </c>
      <c r="F171" s="166">
        <f t="shared" si="46"/>
        <v>263550</v>
      </c>
      <c r="G171" s="166">
        <f t="shared" si="47"/>
        <v>289905</v>
      </c>
      <c r="J171" s="26"/>
      <c r="L171" s="5"/>
    </row>
    <row r="172" spans="2:12" s="26" customFormat="1" ht="12.75" customHeight="1" x14ac:dyDescent="0.15">
      <c r="B172" s="198">
        <v>4611</v>
      </c>
      <c r="C172" s="199"/>
      <c r="D172" s="7" t="s">
        <v>102</v>
      </c>
      <c r="E172" s="178">
        <v>251000</v>
      </c>
      <c r="F172" s="167">
        <f t="shared" si="46"/>
        <v>263550</v>
      </c>
      <c r="G172" s="167">
        <f t="shared" si="47"/>
        <v>289905</v>
      </c>
      <c r="H172" s="25"/>
      <c r="I172" s="25"/>
      <c r="J172" s="17"/>
      <c r="L172" s="25"/>
    </row>
    <row r="173" spans="2:12" s="26" customFormat="1" ht="12.75" x14ac:dyDescent="0.15">
      <c r="B173" s="200">
        <v>463</v>
      </c>
      <c r="C173" s="201"/>
      <c r="D173" s="34" t="s">
        <v>71</v>
      </c>
      <c r="E173" s="179">
        <f t="shared" ref="E173:G173" si="52">SUM(E174:E174)</f>
        <v>2135100</v>
      </c>
      <c r="F173" s="179">
        <f t="shared" si="52"/>
        <v>2241855</v>
      </c>
      <c r="G173" s="179">
        <f t="shared" si="52"/>
        <v>1646040.5</v>
      </c>
      <c r="H173" s="25"/>
      <c r="I173" s="25"/>
      <c r="L173" s="25"/>
    </row>
    <row r="174" spans="2:12" s="26" customFormat="1" ht="12.75" customHeight="1" x14ac:dyDescent="0.15">
      <c r="B174" s="198">
        <v>4631</v>
      </c>
      <c r="C174" s="199"/>
      <c r="D174" s="33" t="s">
        <v>71</v>
      </c>
      <c r="E174" s="167">
        <v>2135100</v>
      </c>
      <c r="F174" s="167">
        <f t="shared" si="46"/>
        <v>2241855</v>
      </c>
      <c r="G174" s="167">
        <v>1646040.5</v>
      </c>
      <c r="H174" s="25"/>
      <c r="I174" s="25"/>
      <c r="L174" s="25"/>
    </row>
    <row r="175" spans="2:12" ht="12.75" customHeight="1" x14ac:dyDescent="0.2">
      <c r="B175" s="276">
        <v>47</v>
      </c>
      <c r="C175" s="277"/>
      <c r="D175" s="34" t="s">
        <v>43</v>
      </c>
      <c r="E175" s="166">
        <f t="shared" ref="E175:G175" si="53">SUM(E176:E177)</f>
        <v>360000</v>
      </c>
      <c r="F175" s="166">
        <f t="shared" si="53"/>
        <v>378000</v>
      </c>
      <c r="G175" s="166">
        <f t="shared" si="53"/>
        <v>415800.00000000006</v>
      </c>
      <c r="J175" s="26"/>
      <c r="L175" s="118"/>
    </row>
    <row r="176" spans="2:12" ht="12.75" x14ac:dyDescent="0.15">
      <c r="B176" s="200">
        <v>471</v>
      </c>
      <c r="C176" s="201"/>
      <c r="D176" s="34" t="s">
        <v>44</v>
      </c>
      <c r="E176" s="166">
        <v>350000</v>
      </c>
      <c r="F176" s="166">
        <f t="shared" si="46"/>
        <v>367500</v>
      </c>
      <c r="G176" s="166">
        <f t="shared" si="47"/>
        <v>404250.00000000006</v>
      </c>
    </row>
    <row r="177" spans="2:12" s="26" customFormat="1" ht="12.75" x14ac:dyDescent="0.15">
      <c r="B177" s="200">
        <v>472</v>
      </c>
      <c r="C177" s="201"/>
      <c r="D177" s="34" t="s">
        <v>45</v>
      </c>
      <c r="E177" s="166">
        <v>10000</v>
      </c>
      <c r="F177" s="166">
        <f t="shared" si="46"/>
        <v>10500</v>
      </c>
      <c r="G177" s="166">
        <f t="shared" si="47"/>
        <v>11550.000000000002</v>
      </c>
      <c r="H177" s="25"/>
      <c r="I177" s="25"/>
      <c r="J177" s="17"/>
      <c r="L177" s="25"/>
    </row>
    <row r="178" spans="2:12" s="43" customFormat="1" ht="15.75" customHeight="1" thickBot="1" x14ac:dyDescent="0.25">
      <c r="B178" s="202"/>
      <c r="C178" s="203"/>
      <c r="D178" s="41" t="s">
        <v>168</v>
      </c>
      <c r="E178" s="170">
        <f>E90+E96+E100+E106+E115+E117+E119+E121+E123+E130+E134+E152+E163+E171+E173+E175</f>
        <v>18300000</v>
      </c>
      <c r="F178" s="170">
        <f t="shared" ref="F178:G178" si="54">F90+F96+F100+F106+F115+F117+F119+F121+F123+F130+F134+F152+F163+F171+F173+F175</f>
        <v>18244000</v>
      </c>
      <c r="G178" s="170">
        <f t="shared" si="54"/>
        <v>19108000</v>
      </c>
      <c r="H178" s="42"/>
      <c r="I178" s="42"/>
      <c r="J178" s="26"/>
      <c r="L178" s="42"/>
    </row>
    <row r="179" spans="2:12" s="26" customFormat="1" ht="12.75" customHeight="1" x14ac:dyDescent="0.2">
      <c r="B179" s="273"/>
      <c r="C179" s="273"/>
      <c r="D179" s="52"/>
      <c r="E179" s="53"/>
      <c r="F179" s="53"/>
      <c r="G179" s="53"/>
      <c r="H179" s="25"/>
      <c r="I179" s="25"/>
      <c r="J179" s="43"/>
      <c r="L179" s="25"/>
    </row>
    <row r="180" spans="2:12" s="26" customFormat="1" ht="12.75" customHeight="1" x14ac:dyDescent="0.2">
      <c r="B180" s="296"/>
      <c r="C180" s="296"/>
      <c r="D180" s="38"/>
      <c r="E180" s="38"/>
      <c r="F180" s="38"/>
      <c r="G180" s="38"/>
      <c r="H180" s="25"/>
      <c r="I180" s="25"/>
      <c r="L180" s="25"/>
    </row>
    <row r="181" spans="2:12" ht="12.75" x14ac:dyDescent="0.2">
      <c r="B181" s="54"/>
      <c r="C181" s="54"/>
      <c r="D181" s="38"/>
      <c r="E181" s="38"/>
      <c r="F181" s="38"/>
      <c r="G181" s="38"/>
      <c r="J181" s="26"/>
      <c r="L181" s="5"/>
    </row>
    <row r="182" spans="2:12" ht="12.75" x14ac:dyDescent="0.2">
      <c r="B182" s="54"/>
      <c r="C182" s="54"/>
      <c r="D182" s="38"/>
      <c r="E182" s="38"/>
      <c r="F182" s="38"/>
      <c r="G182" s="38"/>
      <c r="L182" s="5"/>
    </row>
    <row r="183" spans="2:12" ht="12.75" x14ac:dyDescent="0.2">
      <c r="B183" s="54"/>
      <c r="C183" s="54"/>
      <c r="D183" s="38"/>
      <c r="E183" s="38"/>
      <c r="F183" s="38"/>
      <c r="G183" s="38"/>
      <c r="L183" s="5"/>
    </row>
    <row r="184" spans="2:12" ht="12.75" hidden="1" x14ac:dyDescent="0.2">
      <c r="B184" s="54"/>
      <c r="C184" s="54"/>
      <c r="D184" s="38"/>
      <c r="E184" s="38"/>
      <c r="F184" s="38"/>
      <c r="G184" s="38"/>
      <c r="L184" s="5"/>
    </row>
    <row r="185" spans="2:12" ht="18" hidden="1" x14ac:dyDescent="0.25">
      <c r="B185" s="312"/>
      <c r="C185" s="312"/>
      <c r="D185" s="312"/>
      <c r="E185" s="131"/>
      <c r="F185" s="131"/>
      <c r="G185" s="164"/>
      <c r="L185" s="5"/>
    </row>
    <row r="186" spans="2:12" ht="12.75" hidden="1" x14ac:dyDescent="0.2">
      <c r="B186" s="56"/>
      <c r="C186" s="56"/>
      <c r="D186" s="55"/>
      <c r="E186" s="55"/>
      <c r="F186" s="55"/>
      <c r="G186" s="55"/>
    </row>
    <row r="187" spans="2:12" ht="12.75" hidden="1" x14ac:dyDescent="0.2">
      <c r="B187" s="297"/>
      <c r="C187" s="297"/>
      <c r="D187" s="297"/>
      <c r="E187" s="130"/>
      <c r="F187" s="130"/>
      <c r="G187" s="163"/>
    </row>
    <row r="188" spans="2:12" ht="12.75" hidden="1" x14ac:dyDescent="0.2">
      <c r="B188" s="297"/>
      <c r="C188" s="297"/>
      <c r="D188" s="297"/>
      <c r="E188" s="130"/>
      <c r="F188" s="130"/>
      <c r="G188" s="163"/>
    </row>
    <row r="189" spans="2:12" ht="12.75" hidden="1" x14ac:dyDescent="0.2">
      <c r="B189" s="297"/>
      <c r="C189" s="297"/>
      <c r="D189" s="297"/>
      <c r="E189" s="130"/>
      <c r="F189" s="130"/>
      <c r="G189" s="163"/>
    </row>
    <row r="190" spans="2:12" ht="12.75" hidden="1" x14ac:dyDescent="0.2">
      <c r="C190" s="54"/>
      <c r="D190" s="38"/>
      <c r="E190" s="38"/>
      <c r="F190" s="38"/>
      <c r="G190" s="38"/>
    </row>
    <row r="191" spans="2:12" ht="12.75" hidden="1" x14ac:dyDescent="0.15">
      <c r="B191" s="228" t="s">
        <v>21</v>
      </c>
      <c r="C191" s="229"/>
      <c r="D191" s="112" t="s">
        <v>22</v>
      </c>
      <c r="E191" s="133"/>
      <c r="F191" s="133"/>
      <c r="G191" s="133"/>
    </row>
    <row r="192" spans="2:12" ht="12.75" hidden="1" x14ac:dyDescent="0.15">
      <c r="B192" s="294"/>
      <c r="C192" s="295"/>
      <c r="D192" s="63"/>
      <c r="E192" s="137"/>
      <c r="F192" s="137"/>
      <c r="G192" s="137"/>
      <c r="H192" s="64" t="s">
        <v>238</v>
      </c>
    </row>
    <row r="193" spans="2:10" ht="12.75" hidden="1" x14ac:dyDescent="0.15">
      <c r="B193" s="294"/>
      <c r="C193" s="295"/>
      <c r="D193" s="65" t="s">
        <v>52</v>
      </c>
      <c r="E193" s="138"/>
      <c r="F193" s="138"/>
      <c r="G193" s="138"/>
      <c r="H193" s="119"/>
    </row>
    <row r="194" spans="2:10" ht="12.75" hidden="1" x14ac:dyDescent="0.15">
      <c r="B194" s="194">
        <v>411</v>
      </c>
      <c r="C194" s="195"/>
      <c r="D194" s="32" t="s">
        <v>23</v>
      </c>
      <c r="E194" s="139"/>
      <c r="F194" s="139"/>
      <c r="G194" s="139"/>
      <c r="H194" s="110">
        <v>17817.37</v>
      </c>
    </row>
    <row r="195" spans="2:10" ht="12.75" hidden="1" x14ac:dyDescent="0.15">
      <c r="B195" s="210">
        <v>4111</v>
      </c>
      <c r="C195" s="211"/>
      <c r="D195" s="29" t="s">
        <v>24</v>
      </c>
      <c r="E195" s="140"/>
      <c r="F195" s="140"/>
      <c r="G195" s="140"/>
      <c r="H195" s="67">
        <f>SUM(H194*0.67)</f>
        <v>11937.6379</v>
      </c>
    </row>
    <row r="196" spans="2:10" ht="12.75" hidden="1" x14ac:dyDescent="0.15">
      <c r="B196" s="210">
        <v>4112</v>
      </c>
      <c r="C196" s="211"/>
      <c r="D196" s="29" t="s">
        <v>25</v>
      </c>
      <c r="E196" s="140"/>
      <c r="F196" s="140"/>
      <c r="G196" s="140"/>
      <c r="H196" s="67">
        <f>SUM(H194*0.09)</f>
        <v>1603.5632999999998</v>
      </c>
    </row>
    <row r="197" spans="2:10" ht="12.75" hidden="1" x14ac:dyDescent="0.15">
      <c r="B197" s="210">
        <v>4113</v>
      </c>
      <c r="C197" s="211"/>
      <c r="D197" s="29" t="s">
        <v>26</v>
      </c>
      <c r="E197" s="140"/>
      <c r="F197" s="140"/>
      <c r="G197" s="140"/>
      <c r="H197" s="67">
        <f>SUM(H194*0.24)</f>
        <v>4276.1687999999995</v>
      </c>
    </row>
    <row r="198" spans="2:10" ht="12.75" hidden="1" x14ac:dyDescent="0.15">
      <c r="B198" s="210">
        <v>4114</v>
      </c>
      <c r="C198" s="211"/>
      <c r="D198" s="29" t="s">
        <v>27</v>
      </c>
      <c r="E198" s="140"/>
      <c r="F198" s="140"/>
      <c r="G198" s="140"/>
      <c r="H198" s="67">
        <f>SUM(H194*0.0105)</f>
        <v>187.08238499999999</v>
      </c>
    </row>
    <row r="199" spans="2:10" ht="12.75" hidden="1" x14ac:dyDescent="0.15">
      <c r="B199" s="210">
        <v>4115</v>
      </c>
      <c r="C199" s="211"/>
      <c r="D199" s="29" t="s">
        <v>28</v>
      </c>
      <c r="E199" s="140"/>
      <c r="F199" s="140"/>
      <c r="G199" s="140"/>
      <c r="H199" s="67">
        <f>SUM(H196*0.13)</f>
        <v>208.46322899999998</v>
      </c>
      <c r="I199" s="5">
        <v>83.48</v>
      </c>
    </row>
    <row r="200" spans="2:10" ht="12.75" hidden="1" x14ac:dyDescent="0.15">
      <c r="B200" s="194">
        <v>412</v>
      </c>
      <c r="C200" s="195"/>
      <c r="D200" s="68" t="s">
        <v>29</v>
      </c>
      <c r="E200" s="60"/>
      <c r="F200" s="60"/>
      <c r="G200" s="60"/>
    </row>
    <row r="201" spans="2:10" ht="12.75" hidden="1" x14ac:dyDescent="0.15">
      <c r="B201" s="267">
        <v>4127</v>
      </c>
      <c r="C201" s="268"/>
      <c r="D201" s="29" t="s">
        <v>30</v>
      </c>
      <c r="E201" s="141"/>
      <c r="F201" s="141"/>
      <c r="G201" s="141"/>
    </row>
    <row r="202" spans="2:10" ht="12.75" hidden="1" x14ac:dyDescent="0.15">
      <c r="B202" s="194">
        <v>413</v>
      </c>
      <c r="C202" s="195"/>
      <c r="D202" s="68" t="s">
        <v>85</v>
      </c>
      <c r="E202" s="61"/>
      <c r="F202" s="61"/>
      <c r="G202" s="61"/>
    </row>
    <row r="203" spans="2:10" ht="12.75" hidden="1" x14ac:dyDescent="0.15">
      <c r="B203" s="210">
        <v>4131</v>
      </c>
      <c r="C203" s="211"/>
      <c r="D203" s="29" t="s">
        <v>86</v>
      </c>
      <c r="E203" s="141"/>
      <c r="F203" s="141"/>
      <c r="G203" s="141"/>
    </row>
    <row r="204" spans="2:10" s="26" customFormat="1" ht="12.75" hidden="1" x14ac:dyDescent="0.15">
      <c r="B204" s="210">
        <v>4133</v>
      </c>
      <c r="C204" s="211"/>
      <c r="D204" s="29" t="s">
        <v>87</v>
      </c>
      <c r="E204" s="141"/>
      <c r="F204" s="141"/>
      <c r="G204" s="141"/>
      <c r="H204" s="25"/>
      <c r="I204" s="25"/>
      <c r="J204" s="17"/>
    </row>
    <row r="205" spans="2:10" ht="12.75" hidden="1" x14ac:dyDescent="0.15">
      <c r="B205" s="210">
        <v>4139</v>
      </c>
      <c r="C205" s="211"/>
      <c r="D205" s="29" t="s">
        <v>88</v>
      </c>
      <c r="E205" s="141"/>
      <c r="F205" s="141"/>
      <c r="G205" s="141"/>
      <c r="J205" s="26"/>
    </row>
    <row r="206" spans="2:10" ht="12.75" hidden="1" x14ac:dyDescent="0.15">
      <c r="B206" s="194">
        <v>414</v>
      </c>
      <c r="C206" s="195"/>
      <c r="D206" s="68" t="s">
        <v>89</v>
      </c>
      <c r="E206" s="60"/>
      <c r="F206" s="60"/>
      <c r="G206" s="60"/>
    </row>
    <row r="207" spans="2:10" ht="12.75" hidden="1" x14ac:dyDescent="0.15">
      <c r="B207" s="210">
        <v>4141</v>
      </c>
      <c r="C207" s="211"/>
      <c r="D207" s="29" t="s">
        <v>90</v>
      </c>
      <c r="E207" s="141"/>
      <c r="F207" s="141"/>
      <c r="G207" s="141"/>
    </row>
    <row r="208" spans="2:10" s="26" customFormat="1" ht="12.75" hidden="1" x14ac:dyDescent="0.15">
      <c r="B208" s="210">
        <v>4142</v>
      </c>
      <c r="C208" s="211"/>
      <c r="D208" s="29" t="s">
        <v>91</v>
      </c>
      <c r="E208" s="136"/>
      <c r="F208" s="136"/>
      <c r="G208" s="136"/>
      <c r="H208" s="25"/>
      <c r="I208" s="25"/>
      <c r="J208" s="17"/>
    </row>
    <row r="209" spans="2:10" ht="12.75" hidden="1" x14ac:dyDescent="0.15">
      <c r="B209" s="210">
        <v>4143</v>
      </c>
      <c r="C209" s="211"/>
      <c r="D209" s="29" t="s">
        <v>92</v>
      </c>
      <c r="E209" s="141"/>
      <c r="F209" s="141"/>
      <c r="G209" s="141"/>
      <c r="J209" s="26"/>
    </row>
    <row r="210" spans="2:10" ht="12.75" hidden="1" x14ac:dyDescent="0.15">
      <c r="B210" s="210">
        <v>4147</v>
      </c>
      <c r="C210" s="211"/>
      <c r="D210" s="29" t="s">
        <v>103</v>
      </c>
      <c r="E210" s="141"/>
      <c r="F210" s="141"/>
      <c r="G210" s="141"/>
    </row>
    <row r="211" spans="2:10" ht="12.75" hidden="1" x14ac:dyDescent="0.15">
      <c r="B211" s="210">
        <v>4149</v>
      </c>
      <c r="C211" s="211"/>
      <c r="D211" s="69" t="s">
        <v>95</v>
      </c>
      <c r="E211" s="142"/>
      <c r="F211" s="142"/>
      <c r="G211" s="142"/>
    </row>
    <row r="212" spans="2:10" ht="12.75" hidden="1" x14ac:dyDescent="0.15">
      <c r="B212" s="194">
        <v>415</v>
      </c>
      <c r="C212" s="195"/>
      <c r="D212" s="68" t="s">
        <v>93</v>
      </c>
      <c r="E212" s="60"/>
      <c r="F212" s="60"/>
      <c r="G212" s="60"/>
    </row>
    <row r="213" spans="2:10" ht="12.75" hidden="1" x14ac:dyDescent="0.15">
      <c r="B213" s="210">
        <v>4153</v>
      </c>
      <c r="C213" s="211"/>
      <c r="D213" s="29" t="s">
        <v>32</v>
      </c>
      <c r="E213" s="141"/>
      <c r="F213" s="141"/>
      <c r="G213" s="141"/>
    </row>
    <row r="214" spans="2:10" ht="25.5" hidden="1" x14ac:dyDescent="0.15">
      <c r="B214" s="194">
        <v>431</v>
      </c>
      <c r="C214" s="195"/>
      <c r="D214" s="32" t="s">
        <v>54</v>
      </c>
      <c r="E214" s="60"/>
      <c r="F214" s="60"/>
      <c r="G214" s="60"/>
    </row>
    <row r="215" spans="2:10" ht="12.75" hidden="1" x14ac:dyDescent="0.15">
      <c r="B215" s="210">
        <v>4316</v>
      </c>
      <c r="C215" s="211"/>
      <c r="D215" s="29" t="s">
        <v>94</v>
      </c>
      <c r="E215" s="143"/>
      <c r="F215" s="143"/>
      <c r="G215" s="143"/>
    </row>
    <row r="216" spans="2:10" ht="12.75" hidden="1" x14ac:dyDescent="0.15">
      <c r="B216" s="194">
        <v>441</v>
      </c>
      <c r="C216" s="195"/>
      <c r="D216" s="68" t="s">
        <v>48</v>
      </c>
      <c r="E216" s="60"/>
      <c r="F216" s="60"/>
      <c r="G216" s="60"/>
    </row>
    <row r="217" spans="2:10" ht="12.75" hidden="1" x14ac:dyDescent="0.15">
      <c r="B217" s="210">
        <v>4415</v>
      </c>
      <c r="C217" s="211"/>
      <c r="D217" s="70" t="s">
        <v>50</v>
      </c>
      <c r="E217" s="143"/>
      <c r="F217" s="143"/>
      <c r="G217" s="143"/>
    </row>
    <row r="218" spans="2:10" ht="12.75" hidden="1" x14ac:dyDescent="0.15">
      <c r="B218" s="210">
        <v>4416</v>
      </c>
      <c r="C218" s="211"/>
      <c r="D218" s="29" t="s">
        <v>51</v>
      </c>
      <c r="E218" s="141"/>
      <c r="F218" s="141"/>
      <c r="G218" s="141"/>
    </row>
    <row r="219" spans="2:10" s="26" customFormat="1" ht="12.75" hidden="1" x14ac:dyDescent="0.15">
      <c r="B219" s="194">
        <v>463</v>
      </c>
      <c r="C219" s="195"/>
      <c r="D219" s="68" t="s">
        <v>71</v>
      </c>
      <c r="E219" s="60"/>
      <c r="F219" s="60"/>
      <c r="G219" s="60"/>
      <c r="H219" s="25"/>
      <c r="I219" s="25"/>
      <c r="J219" s="17"/>
    </row>
    <row r="220" spans="2:10" ht="12.75" hidden="1" x14ac:dyDescent="0.15">
      <c r="B220" s="196">
        <v>4631</v>
      </c>
      <c r="C220" s="197"/>
      <c r="D220" s="68" t="s">
        <v>71</v>
      </c>
      <c r="E220" s="60"/>
      <c r="F220" s="60"/>
      <c r="G220" s="60"/>
      <c r="J220" s="26"/>
    </row>
    <row r="221" spans="2:10" ht="12.75" hidden="1" x14ac:dyDescent="0.15">
      <c r="B221" s="230">
        <v>46315</v>
      </c>
      <c r="C221" s="231"/>
      <c r="D221" s="71" t="s">
        <v>119</v>
      </c>
      <c r="E221" s="136"/>
      <c r="F221" s="136"/>
      <c r="G221" s="136"/>
    </row>
    <row r="222" spans="2:10" ht="13.5" hidden="1" thickBot="1" x14ac:dyDescent="0.2">
      <c r="B222" s="280"/>
      <c r="C222" s="281"/>
      <c r="D222" s="72" t="s">
        <v>46</v>
      </c>
      <c r="E222" s="61"/>
      <c r="F222" s="61"/>
      <c r="G222" s="61"/>
    </row>
    <row r="223" spans="2:10" ht="12.75" hidden="1" x14ac:dyDescent="0.15">
      <c r="B223" s="73"/>
      <c r="C223" s="73"/>
      <c r="D223" s="59"/>
      <c r="E223" s="74"/>
      <c r="F223" s="74"/>
      <c r="G223" s="74"/>
    </row>
    <row r="224" spans="2:10" s="26" customFormat="1" ht="12.75" hidden="1" x14ac:dyDescent="0.15">
      <c r="B224" s="73"/>
      <c r="C224" s="73"/>
      <c r="D224" s="59"/>
      <c r="E224" s="74"/>
      <c r="F224" s="74"/>
      <c r="G224" s="74"/>
      <c r="H224" s="25"/>
      <c r="I224" s="25"/>
      <c r="J224" s="17"/>
    </row>
    <row r="225" spans="2:9" s="26" customFormat="1" ht="12.75" hidden="1" x14ac:dyDescent="0.15">
      <c r="B225" s="73"/>
      <c r="C225" s="73"/>
      <c r="D225" s="59"/>
      <c r="E225" s="74"/>
      <c r="F225" s="74"/>
      <c r="G225" s="74"/>
      <c r="H225" s="25"/>
      <c r="I225" s="25"/>
    </row>
    <row r="226" spans="2:9" s="26" customFormat="1" ht="12.75" hidden="1" x14ac:dyDescent="0.15">
      <c r="B226" s="73"/>
      <c r="C226" s="73"/>
      <c r="D226" s="59"/>
      <c r="E226" s="74"/>
      <c r="F226" s="74"/>
      <c r="G226" s="74"/>
      <c r="H226" s="25"/>
      <c r="I226" s="25"/>
    </row>
    <row r="227" spans="2:9" s="26" customFormat="1" ht="12.75" hidden="1" x14ac:dyDescent="0.15">
      <c r="B227" s="73"/>
      <c r="C227" s="73"/>
      <c r="D227" s="59"/>
      <c r="E227" s="74"/>
      <c r="F227" s="74"/>
      <c r="G227" s="74"/>
      <c r="H227" s="25"/>
      <c r="I227" s="25"/>
    </row>
    <row r="228" spans="2:9" s="26" customFormat="1" ht="12.75" hidden="1" x14ac:dyDescent="0.15">
      <c r="B228" s="73"/>
      <c r="C228" s="73"/>
      <c r="D228" s="59"/>
      <c r="E228" s="74"/>
      <c r="F228" s="74"/>
      <c r="G228" s="74"/>
      <c r="H228" s="25"/>
      <c r="I228" s="25"/>
    </row>
    <row r="229" spans="2:9" s="26" customFormat="1" ht="12.75" hidden="1" x14ac:dyDescent="0.15">
      <c r="B229" s="73"/>
      <c r="C229" s="73"/>
      <c r="D229" s="59"/>
      <c r="E229" s="74"/>
      <c r="F229" s="74"/>
      <c r="G229" s="74"/>
      <c r="H229" s="25"/>
      <c r="I229" s="25"/>
    </row>
    <row r="230" spans="2:9" s="26" customFormat="1" ht="12.75" hidden="1" x14ac:dyDescent="0.15">
      <c r="B230" s="73"/>
      <c r="C230" s="73"/>
      <c r="D230" s="59"/>
      <c r="E230" s="74"/>
      <c r="F230" s="74"/>
      <c r="G230" s="74"/>
      <c r="H230" s="25"/>
      <c r="I230" s="25"/>
    </row>
    <row r="231" spans="2:9" s="26" customFormat="1" ht="12.75" hidden="1" x14ac:dyDescent="0.15">
      <c r="B231" s="73"/>
      <c r="C231" s="73"/>
      <c r="D231" s="59"/>
      <c r="E231" s="74"/>
      <c r="F231" s="74"/>
      <c r="G231" s="74"/>
      <c r="H231" s="25"/>
      <c r="I231" s="25"/>
    </row>
    <row r="232" spans="2:9" s="26" customFormat="1" ht="12.75" hidden="1" x14ac:dyDescent="0.15">
      <c r="B232" s="73"/>
      <c r="C232" s="73"/>
      <c r="D232" s="59"/>
      <c r="E232" s="74"/>
      <c r="F232" s="74"/>
      <c r="G232" s="74"/>
      <c r="H232" s="25"/>
      <c r="I232" s="25"/>
    </row>
    <row r="233" spans="2:9" s="26" customFormat="1" ht="12.75" hidden="1" x14ac:dyDescent="0.15">
      <c r="B233" s="73"/>
      <c r="C233" s="73"/>
      <c r="D233" s="59"/>
      <c r="E233" s="74"/>
      <c r="F233" s="74"/>
      <c r="G233" s="74"/>
      <c r="H233" s="25"/>
      <c r="I233" s="25"/>
    </row>
    <row r="234" spans="2:9" s="26" customFormat="1" ht="12.75" hidden="1" x14ac:dyDescent="0.15">
      <c r="B234" s="73"/>
      <c r="C234" s="73"/>
      <c r="D234" s="59"/>
      <c r="E234" s="74"/>
      <c r="F234" s="74"/>
      <c r="G234" s="74"/>
      <c r="H234" s="25"/>
      <c r="I234" s="25"/>
    </row>
    <row r="235" spans="2:9" s="26" customFormat="1" ht="12.75" hidden="1" x14ac:dyDescent="0.15">
      <c r="B235" s="73"/>
      <c r="C235" s="73"/>
      <c r="D235" s="59"/>
      <c r="E235" s="74"/>
      <c r="F235" s="74"/>
      <c r="G235" s="74"/>
      <c r="H235" s="25"/>
      <c r="I235" s="25"/>
    </row>
    <row r="236" spans="2:9" s="26" customFormat="1" ht="12.75" hidden="1" x14ac:dyDescent="0.15">
      <c r="B236" s="73"/>
      <c r="C236" s="73"/>
      <c r="D236" s="59"/>
      <c r="E236" s="74"/>
      <c r="F236" s="74"/>
      <c r="G236" s="74"/>
      <c r="H236" s="25"/>
      <c r="I236" s="25"/>
    </row>
    <row r="237" spans="2:9" s="26" customFormat="1" ht="12.75" hidden="1" x14ac:dyDescent="0.15">
      <c r="B237" s="73"/>
      <c r="C237" s="73"/>
      <c r="D237" s="59"/>
      <c r="E237" s="74"/>
      <c r="F237" s="74"/>
      <c r="G237" s="74"/>
      <c r="H237" s="25"/>
      <c r="I237" s="25"/>
    </row>
    <row r="238" spans="2:9" ht="12.75" hidden="1" x14ac:dyDescent="0.2">
      <c r="B238" s="54"/>
      <c r="C238" s="54"/>
      <c r="D238" s="38"/>
      <c r="E238" s="38"/>
      <c r="F238" s="38"/>
      <c r="G238" s="38"/>
    </row>
    <row r="239" spans="2:9" ht="12.75" hidden="1" x14ac:dyDescent="0.2">
      <c r="B239" s="54"/>
      <c r="C239" s="54"/>
      <c r="D239" s="38"/>
      <c r="E239" s="38"/>
      <c r="F239" s="38"/>
      <c r="G239" s="38"/>
    </row>
    <row r="240" spans="2:9" ht="12.75" hidden="1" x14ac:dyDescent="0.2">
      <c r="B240" s="54"/>
      <c r="C240" s="54"/>
      <c r="D240" s="38"/>
      <c r="E240" s="38"/>
      <c r="F240" s="38"/>
      <c r="G240" s="38"/>
    </row>
    <row r="241" spans="2:10" ht="12.75" hidden="1" x14ac:dyDescent="0.15">
      <c r="B241" s="228" t="s">
        <v>21</v>
      </c>
      <c r="C241" s="229"/>
      <c r="D241" s="100" t="s">
        <v>22</v>
      </c>
      <c r="E241" s="133"/>
      <c r="F241" s="133"/>
      <c r="G241" s="133"/>
    </row>
    <row r="242" spans="2:10" ht="12.75" hidden="1" x14ac:dyDescent="0.15">
      <c r="B242" s="196"/>
      <c r="C242" s="197"/>
      <c r="D242" s="62"/>
      <c r="E242" s="144"/>
      <c r="F242" s="144"/>
      <c r="G242" s="144"/>
    </row>
    <row r="243" spans="2:10" ht="12.75" hidden="1" x14ac:dyDescent="0.15">
      <c r="B243" s="196"/>
      <c r="C243" s="197"/>
      <c r="D243" s="75" t="s">
        <v>53</v>
      </c>
      <c r="E243" s="144"/>
      <c r="F243" s="144"/>
      <c r="G243" s="144"/>
    </row>
    <row r="244" spans="2:10" ht="12.75" hidden="1" x14ac:dyDescent="0.15">
      <c r="B244" s="194">
        <v>411</v>
      </c>
      <c r="C244" s="195"/>
      <c r="D244" s="6" t="s">
        <v>23</v>
      </c>
      <c r="E244" s="145"/>
      <c r="F244" s="145"/>
      <c r="G244" s="145"/>
      <c r="H244" s="66">
        <v>5280.13</v>
      </c>
    </row>
    <row r="245" spans="2:10" ht="12.75" hidden="1" x14ac:dyDescent="0.15">
      <c r="B245" s="210">
        <v>4111</v>
      </c>
      <c r="C245" s="211"/>
      <c r="D245" s="7" t="s">
        <v>24</v>
      </c>
      <c r="E245" s="140"/>
      <c r="F245" s="140"/>
      <c r="G245" s="140"/>
      <c r="H245" s="67">
        <f>SUM(H244*0.67)</f>
        <v>3537.6871000000001</v>
      </c>
    </row>
    <row r="246" spans="2:10" s="26" customFormat="1" ht="12.75" hidden="1" x14ac:dyDescent="0.15">
      <c r="B246" s="210">
        <v>4112</v>
      </c>
      <c r="C246" s="211"/>
      <c r="D246" s="7" t="s">
        <v>25</v>
      </c>
      <c r="E246" s="140"/>
      <c r="F246" s="140"/>
      <c r="G246" s="140"/>
      <c r="H246" s="67">
        <f>SUM(H244*0.09)</f>
        <v>475.21170000000001</v>
      </c>
      <c r="I246" s="25"/>
      <c r="J246" s="17"/>
    </row>
    <row r="247" spans="2:10" ht="12.75" hidden="1" x14ac:dyDescent="0.15">
      <c r="B247" s="210">
        <v>4113</v>
      </c>
      <c r="C247" s="211"/>
      <c r="D247" s="7" t="s">
        <v>26</v>
      </c>
      <c r="E247" s="140"/>
      <c r="F247" s="140"/>
      <c r="G247" s="140"/>
      <c r="H247" s="67">
        <f>SUM(H244*0.24)</f>
        <v>1267.2311999999999</v>
      </c>
      <c r="J247" s="26"/>
    </row>
    <row r="248" spans="2:10" ht="12.75" hidden="1" x14ac:dyDescent="0.15">
      <c r="B248" s="210">
        <v>4114</v>
      </c>
      <c r="C248" s="211"/>
      <c r="D248" s="7" t="s">
        <v>27</v>
      </c>
      <c r="E248" s="140"/>
      <c r="F248" s="140"/>
      <c r="G248" s="140"/>
      <c r="H248" s="67">
        <f>SUM(H244*0.0105)</f>
        <v>55.441365000000005</v>
      </c>
    </row>
    <row r="249" spans="2:10" ht="12.75" hidden="1" x14ac:dyDescent="0.15">
      <c r="B249" s="210">
        <v>4115</v>
      </c>
      <c r="C249" s="211"/>
      <c r="D249" s="7" t="s">
        <v>28</v>
      </c>
      <c r="E249" s="140"/>
      <c r="F249" s="140"/>
      <c r="G249" s="140"/>
      <c r="H249" s="67">
        <f>SUM(H246*0.13)</f>
        <v>61.777521</v>
      </c>
    </row>
    <row r="250" spans="2:10" ht="12.75" hidden="1" x14ac:dyDescent="0.15">
      <c r="B250" s="194">
        <v>412</v>
      </c>
      <c r="C250" s="195"/>
      <c r="D250" s="6" t="s">
        <v>29</v>
      </c>
      <c r="E250" s="61"/>
      <c r="F250" s="61"/>
      <c r="G250" s="61"/>
    </row>
    <row r="251" spans="2:10" ht="12.75" hidden="1" x14ac:dyDescent="0.15">
      <c r="B251" s="210">
        <v>4126</v>
      </c>
      <c r="C251" s="211"/>
      <c r="D251" s="7" t="s">
        <v>185</v>
      </c>
      <c r="E251" s="136"/>
      <c r="F251" s="136"/>
      <c r="G251" s="136"/>
    </row>
    <row r="252" spans="2:10" s="26" customFormat="1" ht="12.75" hidden="1" x14ac:dyDescent="0.15">
      <c r="B252" s="267">
        <v>4127</v>
      </c>
      <c r="C252" s="268"/>
      <c r="D252" s="7" t="s">
        <v>30</v>
      </c>
      <c r="E252" s="141"/>
      <c r="F252" s="141"/>
      <c r="G252" s="141"/>
      <c r="H252" s="25"/>
      <c r="I252" s="25"/>
      <c r="J252" s="17"/>
    </row>
    <row r="253" spans="2:10" s="26" customFormat="1" ht="12.75" hidden="1" x14ac:dyDescent="0.15">
      <c r="B253" s="278">
        <v>41271</v>
      </c>
      <c r="C253" s="279"/>
      <c r="D253" s="7" t="s">
        <v>131</v>
      </c>
      <c r="E253" s="141"/>
      <c r="F253" s="141"/>
      <c r="G253" s="141"/>
      <c r="H253" s="25"/>
      <c r="I253" s="25"/>
    </row>
    <row r="254" spans="2:10" ht="12.75" hidden="1" x14ac:dyDescent="0.15">
      <c r="B254" s="194">
        <v>413</v>
      </c>
      <c r="C254" s="195"/>
      <c r="D254" s="6" t="s">
        <v>85</v>
      </c>
      <c r="E254" s="60"/>
      <c r="F254" s="60"/>
      <c r="G254" s="60"/>
      <c r="J254" s="26"/>
    </row>
    <row r="255" spans="2:10" ht="12.75" hidden="1" x14ac:dyDescent="0.15">
      <c r="B255" s="210">
        <v>4131</v>
      </c>
      <c r="C255" s="211"/>
      <c r="D255" s="7" t="s">
        <v>86</v>
      </c>
      <c r="E255" s="141"/>
      <c r="F255" s="141"/>
      <c r="G255" s="141"/>
    </row>
    <row r="256" spans="2:10" ht="12.75" hidden="1" x14ac:dyDescent="0.15">
      <c r="B256" s="210">
        <v>4133</v>
      </c>
      <c r="C256" s="211"/>
      <c r="D256" s="7" t="s">
        <v>87</v>
      </c>
      <c r="E256" s="136"/>
      <c r="F256" s="136"/>
      <c r="G256" s="136"/>
    </row>
    <row r="257" spans="2:10" s="26" customFormat="1" ht="12.75" hidden="1" x14ac:dyDescent="0.15">
      <c r="B257" s="194">
        <v>414</v>
      </c>
      <c r="C257" s="195"/>
      <c r="D257" s="6" t="s">
        <v>89</v>
      </c>
      <c r="E257" s="60"/>
      <c r="F257" s="60"/>
      <c r="G257" s="60"/>
      <c r="H257" s="25"/>
      <c r="I257" s="25"/>
      <c r="J257" s="17"/>
    </row>
    <row r="258" spans="2:10" ht="12.75" hidden="1" x14ac:dyDescent="0.15">
      <c r="B258" s="210">
        <v>4141</v>
      </c>
      <c r="C258" s="211"/>
      <c r="D258" s="7" t="s">
        <v>90</v>
      </c>
      <c r="E258" s="136"/>
      <c r="F258" s="136"/>
      <c r="G258" s="136"/>
      <c r="J258" s="26"/>
    </row>
    <row r="259" spans="2:10" ht="12.75" hidden="1" x14ac:dyDescent="0.15">
      <c r="B259" s="210">
        <v>4142</v>
      </c>
      <c r="C259" s="211"/>
      <c r="D259" s="7" t="s">
        <v>91</v>
      </c>
      <c r="E259" s="136"/>
      <c r="F259" s="136"/>
      <c r="G259" s="136"/>
    </row>
    <row r="260" spans="2:10" ht="12.75" hidden="1" x14ac:dyDescent="0.15">
      <c r="B260" s="210">
        <v>4143</v>
      </c>
      <c r="C260" s="211"/>
      <c r="D260" s="7" t="s">
        <v>92</v>
      </c>
      <c r="E260" s="143"/>
      <c r="F260" s="143"/>
      <c r="G260" s="143"/>
    </row>
    <row r="261" spans="2:10" ht="12.75" hidden="1" x14ac:dyDescent="0.15">
      <c r="B261" s="210">
        <v>4149</v>
      </c>
      <c r="C261" s="211"/>
      <c r="D261" s="7" t="s">
        <v>95</v>
      </c>
      <c r="E261" s="136"/>
      <c r="F261" s="136"/>
      <c r="G261" s="136"/>
    </row>
    <row r="262" spans="2:10" ht="25.5" hidden="1" x14ac:dyDescent="0.15">
      <c r="B262" s="194">
        <v>431</v>
      </c>
      <c r="C262" s="195"/>
      <c r="D262" s="34" t="s">
        <v>54</v>
      </c>
      <c r="E262" s="146"/>
      <c r="F262" s="146"/>
      <c r="G262" s="146"/>
    </row>
    <row r="263" spans="2:10" ht="12.75" hidden="1" x14ac:dyDescent="0.15">
      <c r="B263" s="210">
        <v>4315</v>
      </c>
      <c r="C263" s="211"/>
      <c r="D263" s="7" t="s">
        <v>109</v>
      </c>
      <c r="E263" s="143"/>
      <c r="F263" s="143"/>
      <c r="G263" s="143"/>
    </row>
    <row r="264" spans="2:10" ht="12.75" hidden="1" x14ac:dyDescent="0.15">
      <c r="B264" s="194">
        <v>441</v>
      </c>
      <c r="C264" s="195"/>
      <c r="D264" s="6" t="s">
        <v>48</v>
      </c>
      <c r="E264" s="146"/>
      <c r="F264" s="146"/>
      <c r="G264" s="146"/>
    </row>
    <row r="265" spans="2:10" ht="12.75" hidden="1" x14ac:dyDescent="0.15">
      <c r="B265" s="210">
        <v>4415</v>
      </c>
      <c r="C265" s="211"/>
      <c r="D265" s="7" t="s">
        <v>50</v>
      </c>
      <c r="E265" s="136"/>
      <c r="F265" s="136"/>
      <c r="G265" s="136"/>
    </row>
    <row r="266" spans="2:10" s="26" customFormat="1" ht="12.75" hidden="1" x14ac:dyDescent="0.15">
      <c r="B266" s="194">
        <v>463</v>
      </c>
      <c r="C266" s="195"/>
      <c r="D266" s="6" t="s">
        <v>71</v>
      </c>
      <c r="E266" s="60"/>
      <c r="F266" s="60"/>
      <c r="G266" s="60"/>
      <c r="H266" s="25"/>
      <c r="I266" s="25"/>
      <c r="J266" s="17"/>
    </row>
    <row r="267" spans="2:10" ht="12.75" hidden="1" x14ac:dyDescent="0.15">
      <c r="B267" s="210">
        <v>4631</v>
      </c>
      <c r="C267" s="211"/>
      <c r="D267" s="7" t="s">
        <v>71</v>
      </c>
      <c r="E267" s="141"/>
      <c r="F267" s="141"/>
      <c r="G267" s="141"/>
      <c r="J267" s="26"/>
    </row>
    <row r="268" spans="2:10" ht="12.75" hidden="1" x14ac:dyDescent="0.15">
      <c r="B268" s="282">
        <v>46312</v>
      </c>
      <c r="C268" s="283"/>
      <c r="D268" s="57" t="s">
        <v>130</v>
      </c>
      <c r="E268" s="141"/>
      <c r="F268" s="141"/>
      <c r="G268" s="141"/>
    </row>
    <row r="269" spans="2:10" ht="29.25" hidden="1" customHeight="1" x14ac:dyDescent="0.15">
      <c r="B269" s="282">
        <v>46313</v>
      </c>
      <c r="C269" s="283"/>
      <c r="D269" s="40" t="s">
        <v>132</v>
      </c>
      <c r="E269" s="136"/>
      <c r="F269" s="136"/>
      <c r="G269" s="136"/>
    </row>
    <row r="270" spans="2:10" ht="12.75" hidden="1" x14ac:dyDescent="0.15">
      <c r="B270" s="282">
        <v>46315</v>
      </c>
      <c r="C270" s="283"/>
      <c r="D270" s="57" t="s">
        <v>119</v>
      </c>
      <c r="E270" s="136"/>
      <c r="F270" s="136"/>
      <c r="G270" s="136"/>
    </row>
    <row r="271" spans="2:10" ht="13.5" hidden="1" thickBot="1" x14ac:dyDescent="0.2">
      <c r="B271" s="232"/>
      <c r="C271" s="233"/>
      <c r="D271" s="15" t="s">
        <v>46</v>
      </c>
      <c r="E271" s="61"/>
      <c r="F271" s="61"/>
      <c r="G271" s="61"/>
    </row>
    <row r="272" spans="2:10" ht="12.75" hidden="1" x14ac:dyDescent="0.2">
      <c r="B272" s="54"/>
      <c r="C272" s="54"/>
      <c r="D272" s="38"/>
      <c r="E272" s="38"/>
      <c r="F272" s="38"/>
      <c r="G272" s="38"/>
      <c r="H272" s="25"/>
    </row>
    <row r="273" spans="2:10" s="26" customFormat="1" ht="12.75" hidden="1" x14ac:dyDescent="0.2">
      <c r="B273" s="54"/>
      <c r="C273" s="54"/>
      <c r="D273" s="38"/>
      <c r="E273" s="38"/>
      <c r="F273" s="38"/>
      <c r="G273" s="38"/>
      <c r="H273" s="5"/>
      <c r="I273" s="25"/>
      <c r="J273" s="17"/>
    </row>
    <row r="274" spans="2:10" ht="12.75" hidden="1" x14ac:dyDescent="0.2">
      <c r="B274" s="54"/>
      <c r="C274" s="54"/>
      <c r="D274" s="38"/>
      <c r="E274" s="38"/>
      <c r="F274" s="38"/>
      <c r="G274" s="38"/>
      <c r="J274" s="26"/>
    </row>
    <row r="275" spans="2:10" ht="12.75" hidden="1" x14ac:dyDescent="0.2">
      <c r="B275" s="54"/>
      <c r="C275" s="54"/>
      <c r="D275" s="38"/>
      <c r="E275" s="38"/>
      <c r="F275" s="38"/>
      <c r="G275" s="38"/>
    </row>
    <row r="276" spans="2:10" ht="12.75" hidden="1" x14ac:dyDescent="0.2">
      <c r="B276" s="54"/>
      <c r="C276" s="54"/>
      <c r="D276" s="38"/>
      <c r="E276" s="38"/>
      <c r="F276" s="38"/>
      <c r="G276" s="38"/>
    </row>
    <row r="277" spans="2:10" ht="12.75" hidden="1" x14ac:dyDescent="0.2">
      <c r="B277" s="54"/>
      <c r="C277" s="54"/>
      <c r="D277" s="38"/>
      <c r="E277" s="38"/>
      <c r="F277" s="38"/>
      <c r="G277" s="38"/>
    </row>
    <row r="278" spans="2:10" ht="12.75" hidden="1" x14ac:dyDescent="0.2">
      <c r="B278" s="54"/>
      <c r="C278" s="54"/>
      <c r="D278" s="38"/>
      <c r="E278" s="38"/>
      <c r="F278" s="38"/>
      <c r="G278" s="38"/>
    </row>
    <row r="279" spans="2:10" ht="12.75" hidden="1" x14ac:dyDescent="0.2">
      <c r="B279" s="54"/>
      <c r="C279" s="54"/>
      <c r="D279" s="38"/>
      <c r="E279" s="38"/>
      <c r="F279" s="38"/>
      <c r="G279" s="38"/>
    </row>
    <row r="280" spans="2:10" ht="12.75" hidden="1" x14ac:dyDescent="0.2">
      <c r="B280" s="54"/>
      <c r="C280" s="54"/>
      <c r="D280" s="38"/>
      <c r="E280" s="38"/>
      <c r="F280" s="38"/>
      <c r="G280" s="38"/>
    </row>
    <row r="281" spans="2:10" ht="12.75" hidden="1" x14ac:dyDescent="0.2">
      <c r="B281" s="54"/>
      <c r="C281" s="54"/>
      <c r="D281" s="38"/>
      <c r="E281" s="38"/>
      <c r="F281" s="38"/>
      <c r="G281" s="38"/>
    </row>
    <row r="282" spans="2:10" ht="12.75" hidden="1" x14ac:dyDescent="0.2">
      <c r="B282" s="54"/>
      <c r="C282" s="54"/>
      <c r="D282" s="38"/>
      <c r="E282" s="38"/>
      <c r="F282" s="38"/>
      <c r="G282" s="38"/>
    </row>
    <row r="283" spans="2:10" ht="12.75" hidden="1" x14ac:dyDescent="0.2">
      <c r="B283" s="54"/>
      <c r="C283" s="54"/>
      <c r="D283" s="38"/>
      <c r="E283" s="38"/>
      <c r="F283" s="38"/>
      <c r="G283" s="38"/>
    </row>
    <row r="284" spans="2:10" ht="12.75" hidden="1" x14ac:dyDescent="0.2">
      <c r="B284" s="54"/>
      <c r="C284" s="54"/>
      <c r="D284" s="38"/>
      <c r="E284" s="38"/>
      <c r="F284" s="38"/>
      <c r="G284" s="38"/>
    </row>
    <row r="285" spans="2:10" ht="12.75" hidden="1" x14ac:dyDescent="0.2">
      <c r="B285" s="54"/>
      <c r="C285" s="54"/>
      <c r="D285" s="38"/>
      <c r="E285" s="38"/>
      <c r="F285" s="38"/>
      <c r="G285" s="38"/>
    </row>
    <row r="286" spans="2:10" ht="12.75" hidden="1" x14ac:dyDescent="0.2">
      <c r="B286" s="54"/>
      <c r="C286" s="54"/>
      <c r="D286" s="38"/>
      <c r="E286" s="38"/>
      <c r="F286" s="38"/>
      <c r="G286" s="38"/>
    </row>
    <row r="287" spans="2:10" ht="12.75" hidden="1" x14ac:dyDescent="0.2">
      <c r="B287" s="54"/>
      <c r="C287" s="54"/>
      <c r="D287" s="38"/>
      <c r="E287" s="38"/>
      <c r="F287" s="38"/>
      <c r="G287" s="38"/>
    </row>
    <row r="288" spans="2:10" ht="12.75" hidden="1" x14ac:dyDescent="0.2">
      <c r="B288" s="54"/>
      <c r="C288" s="54"/>
      <c r="D288" s="38"/>
      <c r="E288" s="38"/>
      <c r="F288" s="38"/>
      <c r="G288" s="38"/>
    </row>
    <row r="289" spans="2:8" ht="12.75" hidden="1" x14ac:dyDescent="0.2">
      <c r="B289" s="54"/>
      <c r="C289" s="54"/>
      <c r="D289" s="38"/>
      <c r="E289" s="38"/>
      <c r="F289" s="38"/>
      <c r="G289" s="38"/>
    </row>
    <row r="290" spans="2:8" ht="12.75" hidden="1" x14ac:dyDescent="0.2">
      <c r="B290" s="54"/>
      <c r="C290" s="54"/>
      <c r="D290" s="38"/>
      <c r="E290" s="38"/>
      <c r="F290" s="38"/>
      <c r="G290" s="38"/>
    </row>
    <row r="291" spans="2:8" ht="12.75" hidden="1" x14ac:dyDescent="0.15">
      <c r="B291" s="228" t="s">
        <v>21</v>
      </c>
      <c r="C291" s="229"/>
      <c r="D291" s="100" t="s">
        <v>22</v>
      </c>
      <c r="E291" s="133"/>
      <c r="F291" s="133"/>
      <c r="G291" s="133"/>
    </row>
    <row r="292" spans="2:8" ht="12.75" hidden="1" x14ac:dyDescent="0.15">
      <c r="B292" s="196"/>
      <c r="C292" s="197"/>
      <c r="D292" s="62"/>
      <c r="E292" s="144"/>
      <c r="F292" s="144"/>
      <c r="G292" s="144"/>
    </row>
    <row r="293" spans="2:8" ht="12.75" hidden="1" x14ac:dyDescent="0.15">
      <c r="B293" s="196"/>
      <c r="C293" s="197"/>
      <c r="D293" s="75" t="s">
        <v>55</v>
      </c>
      <c r="E293" s="144"/>
      <c r="F293" s="144"/>
      <c r="G293" s="144"/>
    </row>
    <row r="294" spans="2:8" ht="12.75" hidden="1" x14ac:dyDescent="0.15">
      <c r="B294" s="194">
        <v>411</v>
      </c>
      <c r="C294" s="195"/>
      <c r="D294" s="6" t="s">
        <v>23</v>
      </c>
      <c r="E294" s="145"/>
      <c r="F294" s="145"/>
      <c r="G294" s="145"/>
      <c r="H294" s="66">
        <v>3359.05</v>
      </c>
    </row>
    <row r="295" spans="2:8" ht="12.75" hidden="1" x14ac:dyDescent="0.15">
      <c r="B295" s="210">
        <v>4111</v>
      </c>
      <c r="C295" s="211"/>
      <c r="D295" s="7" t="s">
        <v>24</v>
      </c>
      <c r="E295" s="140"/>
      <c r="F295" s="140"/>
      <c r="G295" s="140"/>
      <c r="H295" s="67">
        <f>SUM(H294*0.67)</f>
        <v>2250.5635000000002</v>
      </c>
    </row>
    <row r="296" spans="2:8" ht="12.75" hidden="1" x14ac:dyDescent="0.15">
      <c r="B296" s="210">
        <v>4112</v>
      </c>
      <c r="C296" s="211"/>
      <c r="D296" s="7" t="s">
        <v>25</v>
      </c>
      <c r="E296" s="140"/>
      <c r="F296" s="140"/>
      <c r="G296" s="140"/>
      <c r="H296" s="67">
        <f>SUM(H294*0.09)</f>
        <v>302.31450000000001</v>
      </c>
    </row>
    <row r="297" spans="2:8" ht="12.75" hidden="1" x14ac:dyDescent="0.15">
      <c r="B297" s="210">
        <v>4113</v>
      </c>
      <c r="C297" s="211"/>
      <c r="D297" s="7" t="s">
        <v>26</v>
      </c>
      <c r="E297" s="140"/>
      <c r="F297" s="140"/>
      <c r="G297" s="140"/>
      <c r="H297" s="67">
        <f>SUM(H294*0.24)</f>
        <v>806.17200000000003</v>
      </c>
    </row>
    <row r="298" spans="2:8" ht="12.75" hidden="1" x14ac:dyDescent="0.15">
      <c r="B298" s="210">
        <v>4114</v>
      </c>
      <c r="C298" s="211"/>
      <c r="D298" s="7" t="s">
        <v>27</v>
      </c>
      <c r="E298" s="140"/>
      <c r="F298" s="140"/>
      <c r="G298" s="140"/>
      <c r="H298" s="67">
        <f>SUM(H294*0.0105)</f>
        <v>35.270025000000004</v>
      </c>
    </row>
    <row r="299" spans="2:8" ht="12.75" hidden="1" x14ac:dyDescent="0.15">
      <c r="B299" s="210">
        <v>4115</v>
      </c>
      <c r="C299" s="211"/>
      <c r="D299" s="7" t="s">
        <v>28</v>
      </c>
      <c r="E299" s="140"/>
      <c r="F299" s="140"/>
      <c r="G299" s="140"/>
      <c r="H299" s="67">
        <f>SUM(H296*0.13)</f>
        <v>39.300885000000001</v>
      </c>
    </row>
    <row r="300" spans="2:8" ht="12.75" hidden="1" x14ac:dyDescent="0.15">
      <c r="B300" s="194">
        <v>412</v>
      </c>
      <c r="C300" s="195"/>
      <c r="D300" s="6" t="s">
        <v>29</v>
      </c>
      <c r="E300" s="60"/>
      <c r="F300" s="60"/>
      <c r="G300" s="60"/>
    </row>
    <row r="301" spans="2:8" ht="12.75" hidden="1" x14ac:dyDescent="0.15">
      <c r="B301" s="267">
        <v>4127</v>
      </c>
      <c r="C301" s="268"/>
      <c r="D301" s="7" t="s">
        <v>30</v>
      </c>
      <c r="E301" s="141"/>
      <c r="F301" s="141"/>
      <c r="G301" s="141"/>
    </row>
    <row r="302" spans="2:8" ht="12.75" hidden="1" x14ac:dyDescent="0.15">
      <c r="B302" s="194">
        <v>413</v>
      </c>
      <c r="C302" s="195"/>
      <c r="D302" s="6" t="s">
        <v>85</v>
      </c>
      <c r="E302" s="60"/>
      <c r="F302" s="60"/>
      <c r="G302" s="60"/>
    </row>
    <row r="303" spans="2:8" ht="12.75" hidden="1" x14ac:dyDescent="0.15">
      <c r="B303" s="210">
        <v>4131</v>
      </c>
      <c r="C303" s="211"/>
      <c r="D303" s="7" t="s">
        <v>86</v>
      </c>
      <c r="E303" s="141"/>
      <c r="F303" s="141"/>
      <c r="G303" s="141"/>
    </row>
    <row r="304" spans="2:8" ht="12.75" hidden="1" x14ac:dyDescent="0.15">
      <c r="B304" s="194">
        <v>414</v>
      </c>
      <c r="C304" s="195"/>
      <c r="D304" s="6" t="s">
        <v>89</v>
      </c>
      <c r="E304" s="60"/>
      <c r="F304" s="60"/>
      <c r="G304" s="60"/>
    </row>
    <row r="305" spans="2:10" ht="12.75" hidden="1" x14ac:dyDescent="0.15">
      <c r="B305" s="210">
        <v>4141</v>
      </c>
      <c r="C305" s="211"/>
      <c r="D305" s="7" t="s">
        <v>90</v>
      </c>
      <c r="E305" s="141"/>
      <c r="F305" s="141"/>
      <c r="G305" s="141"/>
    </row>
    <row r="306" spans="2:10" ht="12.75" hidden="1" x14ac:dyDescent="0.15">
      <c r="B306" s="210">
        <v>4143</v>
      </c>
      <c r="C306" s="211"/>
      <c r="D306" s="7" t="s">
        <v>92</v>
      </c>
      <c r="E306" s="141"/>
      <c r="F306" s="141"/>
      <c r="G306" s="141"/>
      <c r="H306" s="76"/>
    </row>
    <row r="307" spans="2:10" s="77" customFormat="1" ht="12.75" hidden="1" x14ac:dyDescent="0.15">
      <c r="B307" s="210">
        <v>4149</v>
      </c>
      <c r="C307" s="211"/>
      <c r="D307" s="46" t="s">
        <v>95</v>
      </c>
      <c r="E307" s="142"/>
      <c r="F307" s="142"/>
      <c r="G307" s="142"/>
      <c r="H307" s="76"/>
      <c r="I307" s="76"/>
      <c r="J307" s="17"/>
    </row>
    <row r="308" spans="2:10" s="77" customFormat="1" ht="12.75" hidden="1" x14ac:dyDescent="0.15">
      <c r="B308" s="194">
        <v>422</v>
      </c>
      <c r="C308" s="195"/>
      <c r="D308" s="51" t="s">
        <v>189</v>
      </c>
      <c r="E308" s="147"/>
      <c r="F308" s="147"/>
      <c r="G308" s="147"/>
      <c r="H308" s="76"/>
      <c r="I308" s="76"/>
    </row>
    <row r="309" spans="2:10" s="77" customFormat="1" ht="12.75" hidden="1" x14ac:dyDescent="0.15">
      <c r="B309" s="210">
        <v>4222</v>
      </c>
      <c r="C309" s="211"/>
      <c r="D309" s="46" t="s">
        <v>190</v>
      </c>
      <c r="E309" s="136"/>
      <c r="F309" s="136"/>
      <c r="G309" s="136"/>
      <c r="H309" s="76"/>
      <c r="I309" s="76"/>
    </row>
    <row r="310" spans="2:10" s="77" customFormat="1" ht="12.75" hidden="1" x14ac:dyDescent="0.15">
      <c r="B310" s="194">
        <v>441</v>
      </c>
      <c r="C310" s="195"/>
      <c r="D310" s="6" t="s">
        <v>48</v>
      </c>
      <c r="E310" s="147"/>
      <c r="F310" s="147"/>
      <c r="G310" s="147"/>
      <c r="H310" s="76"/>
      <c r="I310" s="76"/>
    </row>
    <row r="311" spans="2:10" s="77" customFormat="1" ht="12.75" hidden="1" x14ac:dyDescent="0.15">
      <c r="B311" s="284">
        <v>4415</v>
      </c>
      <c r="C311" s="285"/>
      <c r="D311" s="14" t="s">
        <v>187</v>
      </c>
      <c r="E311" s="142"/>
      <c r="F311" s="142"/>
      <c r="G311" s="142"/>
      <c r="H311" s="5"/>
      <c r="I311" s="76"/>
    </row>
    <row r="312" spans="2:10" ht="12.75" hidden="1" x14ac:dyDescent="0.15">
      <c r="B312" s="194">
        <v>463</v>
      </c>
      <c r="C312" s="195"/>
      <c r="D312" s="6" t="s">
        <v>71</v>
      </c>
      <c r="E312" s="60"/>
      <c r="F312" s="60"/>
      <c r="G312" s="60"/>
      <c r="J312" s="77"/>
    </row>
    <row r="313" spans="2:10" ht="12.75" hidden="1" x14ac:dyDescent="0.15">
      <c r="B313" s="210">
        <v>4631</v>
      </c>
      <c r="C313" s="211"/>
      <c r="D313" s="7" t="s">
        <v>71</v>
      </c>
      <c r="E313" s="141"/>
      <c r="F313" s="141"/>
      <c r="G313" s="141"/>
    </row>
    <row r="314" spans="2:10" ht="12.75" hidden="1" x14ac:dyDescent="0.15">
      <c r="B314" s="282">
        <v>46315</v>
      </c>
      <c r="C314" s="283"/>
      <c r="D314" s="57" t="s">
        <v>119</v>
      </c>
      <c r="E314" s="136"/>
      <c r="F314" s="136"/>
      <c r="G314" s="136"/>
    </row>
    <row r="315" spans="2:10" ht="13.5" hidden="1" thickBot="1" x14ac:dyDescent="0.2">
      <c r="B315" s="232"/>
      <c r="C315" s="233"/>
      <c r="D315" s="15" t="s">
        <v>46</v>
      </c>
      <c r="E315" s="61"/>
      <c r="F315" s="61"/>
      <c r="G315" s="61"/>
    </row>
    <row r="316" spans="2:10" ht="12.75" hidden="1" x14ac:dyDescent="0.15">
      <c r="B316" s="73"/>
      <c r="C316" s="56"/>
      <c r="D316" s="59"/>
      <c r="E316" s="78"/>
      <c r="F316" s="78"/>
      <c r="G316" s="78"/>
    </row>
    <row r="317" spans="2:10" ht="12.75" hidden="1" x14ac:dyDescent="0.15">
      <c r="B317" s="73"/>
      <c r="C317" s="56"/>
      <c r="D317" s="59"/>
      <c r="E317" s="74"/>
      <c r="F317" s="74"/>
      <c r="G317" s="74"/>
    </row>
    <row r="318" spans="2:10" ht="12.75" hidden="1" x14ac:dyDescent="0.15">
      <c r="B318" s="73"/>
      <c r="C318" s="56"/>
      <c r="D318" s="59"/>
      <c r="E318" s="74"/>
      <c r="F318" s="74"/>
      <c r="G318" s="74"/>
    </row>
    <row r="319" spans="2:10" ht="12.75" hidden="1" x14ac:dyDescent="0.15">
      <c r="B319" s="73"/>
      <c r="C319" s="56"/>
      <c r="D319" s="59"/>
      <c r="E319" s="74"/>
      <c r="F319" s="74"/>
      <c r="G319" s="74"/>
    </row>
    <row r="320" spans="2:10" ht="12.75" hidden="1" x14ac:dyDescent="0.15">
      <c r="B320" s="73"/>
      <c r="C320" s="56"/>
      <c r="D320" s="59"/>
      <c r="E320" s="74"/>
      <c r="F320" s="74"/>
      <c r="G320" s="74"/>
    </row>
    <row r="321" spans="2:7" ht="12.75" hidden="1" x14ac:dyDescent="0.15">
      <c r="B321" s="73"/>
      <c r="C321" s="56"/>
      <c r="D321" s="59"/>
      <c r="E321" s="74"/>
      <c r="F321" s="74"/>
      <c r="G321" s="74"/>
    </row>
    <row r="322" spans="2:7" ht="12.75" hidden="1" x14ac:dyDescent="0.15">
      <c r="B322" s="73"/>
      <c r="C322" s="56"/>
      <c r="D322" s="59"/>
      <c r="E322" s="74"/>
      <c r="F322" s="74"/>
      <c r="G322" s="74"/>
    </row>
    <row r="323" spans="2:7" ht="12.75" hidden="1" x14ac:dyDescent="0.15">
      <c r="B323" s="73"/>
      <c r="C323" s="56"/>
      <c r="D323" s="59"/>
      <c r="E323" s="74"/>
      <c r="F323" s="74"/>
      <c r="G323" s="74"/>
    </row>
    <row r="324" spans="2:7" ht="12.75" hidden="1" x14ac:dyDescent="0.15">
      <c r="B324" s="73"/>
      <c r="C324" s="56"/>
      <c r="D324" s="59"/>
      <c r="E324" s="74"/>
      <c r="F324" s="74"/>
      <c r="G324" s="74"/>
    </row>
    <row r="325" spans="2:7" ht="12.75" hidden="1" x14ac:dyDescent="0.15">
      <c r="B325" s="73"/>
      <c r="C325" s="56"/>
      <c r="D325" s="59"/>
      <c r="E325" s="74"/>
      <c r="F325" s="74"/>
      <c r="G325" s="74"/>
    </row>
    <row r="326" spans="2:7" ht="12.75" hidden="1" x14ac:dyDescent="0.15">
      <c r="B326" s="73"/>
      <c r="C326" s="56"/>
      <c r="D326" s="59"/>
      <c r="E326" s="74"/>
      <c r="F326" s="74"/>
      <c r="G326" s="74"/>
    </row>
    <row r="327" spans="2:7" ht="12.75" hidden="1" x14ac:dyDescent="0.15">
      <c r="B327" s="73"/>
      <c r="C327" s="56"/>
      <c r="D327" s="59"/>
      <c r="E327" s="74"/>
      <c r="F327" s="74"/>
      <c r="G327" s="74"/>
    </row>
    <row r="328" spans="2:7" ht="12.75" hidden="1" x14ac:dyDescent="0.15">
      <c r="B328" s="73"/>
      <c r="C328" s="56"/>
      <c r="D328" s="59"/>
      <c r="E328" s="74"/>
      <c r="F328" s="74"/>
      <c r="G328" s="74"/>
    </row>
    <row r="329" spans="2:7" ht="12.75" hidden="1" x14ac:dyDescent="0.15">
      <c r="B329" s="73"/>
      <c r="C329" s="56"/>
      <c r="D329" s="59"/>
      <c r="E329" s="74"/>
      <c r="F329" s="74"/>
      <c r="G329" s="74"/>
    </row>
    <row r="330" spans="2:7" ht="12.75" hidden="1" x14ac:dyDescent="0.15">
      <c r="B330" s="73"/>
      <c r="C330" s="56"/>
      <c r="D330" s="59"/>
      <c r="E330" s="74"/>
      <c r="F330" s="74"/>
      <c r="G330" s="74"/>
    </row>
    <row r="331" spans="2:7" ht="12.75" hidden="1" x14ac:dyDescent="0.15">
      <c r="B331" s="73"/>
      <c r="C331" s="56"/>
      <c r="D331" s="59"/>
      <c r="E331" s="74"/>
      <c r="F331" s="74"/>
      <c r="G331" s="74"/>
    </row>
    <row r="332" spans="2:7" ht="12.75" hidden="1" x14ac:dyDescent="0.15">
      <c r="B332" s="73"/>
      <c r="C332" s="56"/>
      <c r="D332" s="59"/>
      <c r="E332" s="74"/>
      <c r="F332" s="74"/>
      <c r="G332" s="74"/>
    </row>
    <row r="333" spans="2:7" ht="12.75" hidden="1" x14ac:dyDescent="0.15">
      <c r="B333" s="73"/>
      <c r="C333" s="56"/>
      <c r="D333" s="59"/>
      <c r="E333" s="74"/>
      <c r="F333" s="74"/>
      <c r="G333" s="74"/>
    </row>
    <row r="334" spans="2:7" ht="12.75" hidden="1" x14ac:dyDescent="0.15">
      <c r="B334" s="73"/>
      <c r="C334" s="56"/>
      <c r="D334" s="59"/>
      <c r="E334" s="74"/>
      <c r="F334" s="74"/>
      <c r="G334" s="74"/>
    </row>
    <row r="335" spans="2:7" ht="12.75" hidden="1" x14ac:dyDescent="0.15">
      <c r="B335" s="73"/>
      <c r="C335" s="56"/>
      <c r="D335" s="59"/>
      <c r="E335" s="74"/>
      <c r="F335" s="74"/>
      <c r="G335" s="74"/>
    </row>
    <row r="336" spans="2:7" ht="12.75" hidden="1" x14ac:dyDescent="0.15">
      <c r="B336" s="73"/>
      <c r="C336" s="56"/>
      <c r="D336" s="59"/>
      <c r="E336" s="74"/>
      <c r="F336" s="74"/>
      <c r="G336" s="74"/>
    </row>
    <row r="337" spans="2:8" ht="12.75" hidden="1" x14ac:dyDescent="0.15">
      <c r="B337" s="73"/>
      <c r="C337" s="56"/>
      <c r="D337" s="59"/>
      <c r="E337" s="74"/>
      <c r="F337" s="74"/>
      <c r="G337" s="74"/>
    </row>
    <row r="338" spans="2:8" ht="12.75" hidden="1" x14ac:dyDescent="0.15">
      <c r="B338" s="73"/>
      <c r="C338" s="56"/>
      <c r="D338" s="59"/>
      <c r="E338" s="74"/>
      <c r="F338" s="74"/>
      <c r="G338" s="74"/>
    </row>
    <row r="339" spans="2:8" ht="12.75" hidden="1" x14ac:dyDescent="0.15">
      <c r="B339" s="73"/>
      <c r="C339" s="56"/>
      <c r="D339" s="59"/>
      <c r="E339" s="74"/>
      <c r="F339" s="74"/>
      <c r="G339" s="74"/>
    </row>
    <row r="340" spans="2:8" ht="12.75" hidden="1" x14ac:dyDescent="0.15">
      <c r="B340" s="73"/>
      <c r="C340" s="56"/>
      <c r="D340" s="59"/>
      <c r="E340" s="74"/>
      <c r="F340" s="74"/>
      <c r="G340" s="74"/>
    </row>
    <row r="341" spans="2:8" ht="12.75" hidden="1" x14ac:dyDescent="0.15">
      <c r="B341" s="73"/>
      <c r="C341" s="56"/>
      <c r="D341" s="59"/>
      <c r="E341" s="74"/>
      <c r="F341" s="74"/>
      <c r="G341" s="74"/>
    </row>
    <row r="342" spans="2:8" ht="12.75" hidden="1" x14ac:dyDescent="0.15">
      <c r="B342" s="73"/>
      <c r="C342" s="56"/>
      <c r="D342" s="59"/>
      <c r="E342" s="74"/>
      <c r="F342" s="74"/>
      <c r="G342" s="74"/>
    </row>
    <row r="343" spans="2:8" ht="12.75" hidden="1" x14ac:dyDescent="0.2">
      <c r="B343" s="54"/>
      <c r="C343" s="54"/>
      <c r="D343" s="38"/>
      <c r="E343" s="38"/>
      <c r="F343" s="38"/>
      <c r="G343" s="38"/>
    </row>
    <row r="344" spans="2:8" ht="12.75" hidden="1" x14ac:dyDescent="0.15">
      <c r="B344" s="228" t="s">
        <v>21</v>
      </c>
      <c r="C344" s="229"/>
      <c r="D344" s="100" t="s">
        <v>22</v>
      </c>
      <c r="E344" s="133"/>
      <c r="F344" s="133"/>
      <c r="G344" s="133"/>
    </row>
    <row r="345" spans="2:8" ht="12.75" hidden="1" x14ac:dyDescent="0.15">
      <c r="B345" s="196"/>
      <c r="C345" s="197"/>
      <c r="D345" s="62"/>
      <c r="E345" s="144"/>
      <c r="F345" s="144"/>
      <c r="G345" s="144"/>
    </row>
    <row r="346" spans="2:8" ht="12.75" hidden="1" x14ac:dyDescent="0.15">
      <c r="B346" s="196"/>
      <c r="C346" s="197"/>
      <c r="D346" s="75" t="s">
        <v>56</v>
      </c>
      <c r="E346" s="148"/>
      <c r="F346" s="148"/>
      <c r="G346" s="148"/>
    </row>
    <row r="347" spans="2:8" ht="12.75" hidden="1" x14ac:dyDescent="0.15">
      <c r="B347" s="194">
        <v>411</v>
      </c>
      <c r="C347" s="195"/>
      <c r="D347" s="6" t="s">
        <v>23</v>
      </c>
      <c r="E347" s="145"/>
      <c r="F347" s="145"/>
      <c r="G347" s="145"/>
      <c r="H347" s="66">
        <v>6371.61</v>
      </c>
    </row>
    <row r="348" spans="2:8" ht="12.75" hidden="1" x14ac:dyDescent="0.15">
      <c r="B348" s="210">
        <v>4111</v>
      </c>
      <c r="C348" s="211"/>
      <c r="D348" s="7" t="s">
        <v>24</v>
      </c>
      <c r="E348" s="140"/>
      <c r="F348" s="140"/>
      <c r="G348" s="140"/>
      <c r="H348" s="67">
        <f>SUM(H347*0.67)</f>
        <v>4268.9786999999997</v>
      </c>
    </row>
    <row r="349" spans="2:8" ht="12.75" hidden="1" x14ac:dyDescent="0.15">
      <c r="B349" s="210">
        <v>4112</v>
      </c>
      <c r="C349" s="211"/>
      <c r="D349" s="7" t="s">
        <v>25</v>
      </c>
      <c r="E349" s="140"/>
      <c r="F349" s="140"/>
      <c r="G349" s="140"/>
      <c r="H349" s="67">
        <f>SUM(H347*0.09)</f>
        <v>573.44489999999996</v>
      </c>
    </row>
    <row r="350" spans="2:8" ht="12.75" hidden="1" x14ac:dyDescent="0.15">
      <c r="B350" s="210">
        <v>4113</v>
      </c>
      <c r="C350" s="211"/>
      <c r="D350" s="7" t="s">
        <v>26</v>
      </c>
      <c r="E350" s="140"/>
      <c r="F350" s="140"/>
      <c r="G350" s="140"/>
      <c r="H350" s="67">
        <f>SUM(H347*0.24)</f>
        <v>1529.1863999999998</v>
      </c>
    </row>
    <row r="351" spans="2:8" ht="12.75" hidden="1" x14ac:dyDescent="0.15">
      <c r="B351" s="210">
        <v>4114</v>
      </c>
      <c r="C351" s="211"/>
      <c r="D351" s="7" t="s">
        <v>27</v>
      </c>
      <c r="E351" s="140"/>
      <c r="F351" s="140"/>
      <c r="G351" s="140"/>
      <c r="H351" s="67">
        <f>SUM(H347*0.0105)</f>
        <v>66.901904999999999</v>
      </c>
    </row>
    <row r="352" spans="2:8" ht="12.75" hidden="1" x14ac:dyDescent="0.15">
      <c r="B352" s="210">
        <v>4115</v>
      </c>
      <c r="C352" s="211"/>
      <c r="D352" s="7" t="s">
        <v>28</v>
      </c>
      <c r="E352" s="140"/>
      <c r="F352" s="140"/>
      <c r="G352" s="140"/>
      <c r="H352" s="67">
        <f>SUM(H349*0.13)</f>
        <v>74.547837000000001</v>
      </c>
    </row>
    <row r="353" spans="2:12" ht="12.75" hidden="1" x14ac:dyDescent="0.15">
      <c r="B353" s="194">
        <v>412</v>
      </c>
      <c r="C353" s="195"/>
      <c r="D353" s="6" t="s">
        <v>29</v>
      </c>
      <c r="E353" s="60"/>
      <c r="F353" s="60"/>
      <c r="G353" s="60"/>
    </row>
    <row r="354" spans="2:12" ht="12.75" hidden="1" x14ac:dyDescent="0.15">
      <c r="B354" s="267">
        <v>4127</v>
      </c>
      <c r="C354" s="268"/>
      <c r="D354" s="7" t="s">
        <v>30</v>
      </c>
      <c r="E354" s="141"/>
      <c r="F354" s="141"/>
      <c r="G354" s="141"/>
    </row>
    <row r="355" spans="2:12" ht="12.75" hidden="1" x14ac:dyDescent="0.15">
      <c r="B355" s="194">
        <v>413</v>
      </c>
      <c r="C355" s="195"/>
      <c r="D355" s="6" t="s">
        <v>85</v>
      </c>
      <c r="E355" s="60"/>
      <c r="F355" s="60"/>
      <c r="G355" s="60"/>
    </row>
    <row r="356" spans="2:12" ht="12.75" hidden="1" x14ac:dyDescent="0.15">
      <c r="B356" s="210">
        <v>4131</v>
      </c>
      <c r="C356" s="211"/>
      <c r="D356" s="7" t="s">
        <v>86</v>
      </c>
      <c r="E356" s="141"/>
      <c r="F356" s="141"/>
      <c r="G356" s="141"/>
    </row>
    <row r="357" spans="2:12" ht="12.75" hidden="1" x14ac:dyDescent="0.15">
      <c r="B357" s="194">
        <v>414</v>
      </c>
      <c r="C357" s="195"/>
      <c r="D357" s="6" t="s">
        <v>89</v>
      </c>
      <c r="E357" s="60"/>
      <c r="F357" s="60"/>
      <c r="G357" s="60"/>
    </row>
    <row r="358" spans="2:12" ht="12.75" hidden="1" x14ac:dyDescent="0.15">
      <c r="B358" s="210">
        <v>4141</v>
      </c>
      <c r="C358" s="211"/>
      <c r="D358" s="7" t="s">
        <v>90</v>
      </c>
      <c r="E358" s="141"/>
      <c r="F358" s="141"/>
      <c r="G358" s="141"/>
    </row>
    <row r="359" spans="2:12" ht="12.75" hidden="1" x14ac:dyDescent="0.15">
      <c r="B359" s="210">
        <v>4143</v>
      </c>
      <c r="C359" s="211"/>
      <c r="D359" s="7" t="s">
        <v>92</v>
      </c>
      <c r="E359" s="141"/>
      <c r="F359" s="141"/>
      <c r="G359" s="141"/>
    </row>
    <row r="360" spans="2:12" ht="12.75" hidden="1" x14ac:dyDescent="0.15">
      <c r="B360" s="210">
        <v>4147</v>
      </c>
      <c r="C360" s="211"/>
      <c r="D360" s="7" t="s">
        <v>234</v>
      </c>
      <c r="E360" s="136"/>
      <c r="F360" s="136"/>
      <c r="G360" s="136"/>
      <c r="L360" s="123"/>
    </row>
    <row r="361" spans="2:12" ht="12.75" hidden="1" x14ac:dyDescent="0.15">
      <c r="B361" s="290">
        <v>414711</v>
      </c>
      <c r="C361" s="291"/>
      <c r="D361" s="47" t="s">
        <v>244</v>
      </c>
      <c r="E361" s="136"/>
      <c r="F361" s="136"/>
      <c r="G361" s="136"/>
      <c r="L361" s="123"/>
    </row>
    <row r="362" spans="2:12" ht="12.75" hidden="1" x14ac:dyDescent="0.15">
      <c r="B362" s="290">
        <v>414712</v>
      </c>
      <c r="C362" s="291"/>
      <c r="D362" s="47" t="s">
        <v>252</v>
      </c>
      <c r="E362" s="136"/>
      <c r="F362" s="136"/>
      <c r="G362" s="136"/>
      <c r="L362" s="123"/>
    </row>
    <row r="363" spans="2:12" ht="12.75" hidden="1" x14ac:dyDescent="0.15">
      <c r="B363" s="288">
        <v>4149</v>
      </c>
      <c r="C363" s="289"/>
      <c r="D363" s="47" t="s">
        <v>95</v>
      </c>
      <c r="E363" s="136"/>
      <c r="F363" s="136"/>
      <c r="G363" s="136"/>
      <c r="L363" s="123"/>
    </row>
    <row r="364" spans="2:12" ht="12.75" hidden="1" x14ac:dyDescent="0.15">
      <c r="B364" s="121">
        <v>432</v>
      </c>
      <c r="C364" s="125"/>
      <c r="D364" s="48" t="s">
        <v>100</v>
      </c>
      <c r="E364" s="61"/>
      <c r="F364" s="61"/>
      <c r="G364" s="61"/>
      <c r="L364" s="123"/>
    </row>
    <row r="365" spans="2:12" ht="12.75" hidden="1" customHeight="1" x14ac:dyDescent="0.15">
      <c r="B365" s="236">
        <v>4326</v>
      </c>
      <c r="C365" s="237"/>
      <c r="D365" s="48" t="s">
        <v>42</v>
      </c>
      <c r="E365" s="61"/>
      <c r="F365" s="61"/>
      <c r="G365" s="61"/>
      <c r="L365" s="124"/>
    </row>
    <row r="366" spans="2:12" ht="12.75" hidden="1" customHeight="1" x14ac:dyDescent="0.15">
      <c r="B366" s="286">
        <v>43265</v>
      </c>
      <c r="C366" s="287"/>
      <c r="D366" s="47" t="s">
        <v>199</v>
      </c>
      <c r="E366" s="136"/>
      <c r="F366" s="136"/>
      <c r="G366" s="136"/>
      <c r="L366" s="124"/>
    </row>
    <row r="367" spans="2:12" ht="12.75" hidden="1" x14ac:dyDescent="0.15">
      <c r="B367" s="308">
        <v>441</v>
      </c>
      <c r="C367" s="309"/>
      <c r="D367" s="48" t="s">
        <v>48</v>
      </c>
      <c r="E367" s="61"/>
      <c r="F367" s="61"/>
      <c r="G367" s="61"/>
    </row>
    <row r="368" spans="2:12" ht="12.75" hidden="1" x14ac:dyDescent="0.15">
      <c r="B368" s="210">
        <v>4413</v>
      </c>
      <c r="C368" s="211"/>
      <c r="D368" s="79" t="s">
        <v>64</v>
      </c>
      <c r="E368" s="136"/>
      <c r="F368" s="136"/>
      <c r="G368" s="136"/>
    </row>
    <row r="369" spans="2:7" ht="12.75" hidden="1" x14ac:dyDescent="0.15">
      <c r="B369" s="278">
        <v>44131</v>
      </c>
      <c r="C369" s="279"/>
      <c r="D369" s="79" t="s">
        <v>192</v>
      </c>
      <c r="E369" s="136"/>
      <c r="F369" s="136"/>
      <c r="G369" s="136"/>
    </row>
    <row r="370" spans="2:7" ht="12.75" hidden="1" x14ac:dyDescent="0.15">
      <c r="B370" s="278">
        <v>44133</v>
      </c>
      <c r="C370" s="279"/>
      <c r="D370" s="79" t="s">
        <v>193</v>
      </c>
      <c r="E370" s="136"/>
      <c r="F370" s="136"/>
      <c r="G370" s="136"/>
    </row>
    <row r="371" spans="2:7" ht="12.75" hidden="1" x14ac:dyDescent="0.15">
      <c r="B371" s="278">
        <v>44134</v>
      </c>
      <c r="C371" s="279"/>
      <c r="D371" s="79" t="s">
        <v>194</v>
      </c>
      <c r="E371" s="136"/>
      <c r="F371" s="136"/>
      <c r="G371" s="136"/>
    </row>
    <row r="372" spans="2:7" ht="12.75" hidden="1" x14ac:dyDescent="0.15">
      <c r="B372" s="278">
        <v>44135</v>
      </c>
      <c r="C372" s="279"/>
      <c r="D372" s="79" t="s">
        <v>195</v>
      </c>
      <c r="E372" s="136"/>
      <c r="F372" s="136"/>
      <c r="G372" s="136"/>
    </row>
    <row r="373" spans="2:7" ht="12.75" hidden="1" x14ac:dyDescent="0.15">
      <c r="B373" s="278">
        <v>44136</v>
      </c>
      <c r="C373" s="279"/>
      <c r="D373" s="79" t="s">
        <v>235</v>
      </c>
      <c r="E373" s="136"/>
      <c r="F373" s="136"/>
      <c r="G373" s="136"/>
    </row>
    <row r="374" spans="2:7" ht="12.75" hidden="1" x14ac:dyDescent="0.15">
      <c r="B374" s="292">
        <v>44137</v>
      </c>
      <c r="C374" s="293"/>
      <c r="D374" s="79" t="s">
        <v>243</v>
      </c>
      <c r="E374" s="136"/>
      <c r="F374" s="136"/>
      <c r="G374" s="136"/>
    </row>
    <row r="375" spans="2:7" ht="15" hidden="1" customHeight="1" x14ac:dyDescent="0.15">
      <c r="B375" s="292">
        <v>44138</v>
      </c>
      <c r="C375" s="293"/>
      <c r="D375" s="79" t="s">
        <v>245</v>
      </c>
      <c r="E375" s="136"/>
      <c r="F375" s="136"/>
      <c r="G375" s="136"/>
    </row>
    <row r="376" spans="2:7" ht="12.75" hidden="1" x14ac:dyDescent="0.15">
      <c r="B376" s="284">
        <v>4415</v>
      </c>
      <c r="C376" s="285"/>
      <c r="D376" s="14" t="s">
        <v>187</v>
      </c>
      <c r="E376" s="136"/>
      <c r="F376" s="136"/>
      <c r="G376" s="136"/>
    </row>
    <row r="377" spans="2:7" ht="12.75" hidden="1" x14ac:dyDescent="0.15">
      <c r="B377" s="284">
        <v>4416</v>
      </c>
      <c r="C377" s="285"/>
      <c r="D377" s="14" t="s">
        <v>186</v>
      </c>
      <c r="E377" s="136"/>
      <c r="F377" s="136"/>
      <c r="G377" s="136"/>
    </row>
    <row r="378" spans="2:7" ht="12.75" hidden="1" x14ac:dyDescent="0.15">
      <c r="B378" s="278">
        <v>44161</v>
      </c>
      <c r="C378" s="279"/>
      <c r="D378" s="14" t="s">
        <v>196</v>
      </c>
      <c r="E378" s="136"/>
      <c r="F378" s="136"/>
      <c r="G378" s="136"/>
    </row>
    <row r="379" spans="2:7" ht="12.75" hidden="1" x14ac:dyDescent="0.15">
      <c r="B379" s="278">
        <v>44162</v>
      </c>
      <c r="C379" s="279"/>
      <c r="D379" s="79" t="s">
        <v>251</v>
      </c>
      <c r="E379" s="136"/>
      <c r="F379" s="136"/>
      <c r="G379" s="136"/>
    </row>
    <row r="380" spans="2:7" ht="12.75" hidden="1" x14ac:dyDescent="0.15">
      <c r="B380" s="194">
        <v>463</v>
      </c>
      <c r="C380" s="195"/>
      <c r="D380" s="6" t="s">
        <v>71</v>
      </c>
      <c r="E380" s="60"/>
      <c r="F380" s="60"/>
      <c r="G380" s="60"/>
    </row>
    <row r="381" spans="2:7" ht="12.75" hidden="1" x14ac:dyDescent="0.15">
      <c r="B381" s="210">
        <v>4631</v>
      </c>
      <c r="C381" s="211"/>
      <c r="D381" s="7" t="s">
        <v>71</v>
      </c>
      <c r="E381" s="141"/>
      <c r="F381" s="141"/>
      <c r="G381" s="141"/>
    </row>
    <row r="382" spans="2:7" ht="12.75" hidden="1" x14ac:dyDescent="0.15">
      <c r="B382" s="282">
        <v>46315</v>
      </c>
      <c r="C382" s="283"/>
      <c r="D382" s="57" t="s">
        <v>119</v>
      </c>
      <c r="E382" s="136"/>
      <c r="F382" s="136"/>
      <c r="G382" s="136"/>
    </row>
    <row r="383" spans="2:7" ht="13.5" hidden="1" thickBot="1" x14ac:dyDescent="0.2">
      <c r="B383" s="232"/>
      <c r="C383" s="233"/>
      <c r="D383" s="15" t="s">
        <v>46</v>
      </c>
      <c r="E383" s="61"/>
      <c r="F383" s="61"/>
      <c r="G383" s="61"/>
    </row>
    <row r="384" spans="2:7" ht="12.75" hidden="1" x14ac:dyDescent="0.15">
      <c r="B384" s="73"/>
      <c r="C384" s="56"/>
      <c r="D384" s="59"/>
      <c r="E384" s="82"/>
      <c r="F384" s="82"/>
      <c r="G384" s="82"/>
    </row>
    <row r="385" spans="2:8" ht="12.75" hidden="1" x14ac:dyDescent="0.15">
      <c r="B385" s="73"/>
      <c r="C385" s="56"/>
      <c r="D385" s="59"/>
      <c r="E385" s="82"/>
      <c r="F385" s="82"/>
      <c r="G385" s="82"/>
    </row>
    <row r="386" spans="2:8" ht="12.75" hidden="1" x14ac:dyDescent="0.15">
      <c r="B386" s="73"/>
      <c r="C386" s="56"/>
      <c r="D386" s="59"/>
      <c r="E386" s="82"/>
      <c r="F386" s="82"/>
      <c r="G386" s="82"/>
    </row>
    <row r="387" spans="2:8" ht="12.75" hidden="1" x14ac:dyDescent="0.15">
      <c r="B387" s="73"/>
      <c r="C387" s="56"/>
      <c r="D387" s="59"/>
      <c r="E387" s="82"/>
      <c r="F387" s="82"/>
      <c r="G387" s="82"/>
    </row>
    <row r="388" spans="2:8" ht="12.75" hidden="1" x14ac:dyDescent="0.15">
      <c r="B388" s="73"/>
      <c r="C388" s="56"/>
      <c r="D388" s="59"/>
      <c r="E388" s="82"/>
      <c r="F388" s="82"/>
      <c r="G388" s="82"/>
    </row>
    <row r="389" spans="2:8" ht="12.75" hidden="1" x14ac:dyDescent="0.2">
      <c r="B389" s="54"/>
      <c r="C389" s="54"/>
      <c r="D389" s="38"/>
      <c r="E389" s="38"/>
      <c r="F389" s="38"/>
      <c r="G389" s="38"/>
    </row>
    <row r="390" spans="2:8" ht="12.75" hidden="1" x14ac:dyDescent="0.15">
      <c r="B390" s="228" t="s">
        <v>21</v>
      </c>
      <c r="C390" s="229"/>
      <c r="D390" s="100" t="s">
        <v>22</v>
      </c>
      <c r="E390" s="133"/>
      <c r="F390" s="133"/>
      <c r="G390" s="133"/>
    </row>
    <row r="391" spans="2:8" ht="12.75" hidden="1" x14ac:dyDescent="0.15">
      <c r="B391" s="196"/>
      <c r="C391" s="197"/>
      <c r="D391" s="62"/>
      <c r="E391" s="144"/>
      <c r="F391" s="144"/>
      <c r="G391" s="144"/>
    </row>
    <row r="392" spans="2:8" ht="14.25" hidden="1" customHeight="1" x14ac:dyDescent="0.15">
      <c r="B392" s="196"/>
      <c r="C392" s="197"/>
      <c r="D392" s="83" t="s">
        <v>66</v>
      </c>
      <c r="E392" s="149"/>
      <c r="F392" s="149"/>
      <c r="G392" s="149"/>
    </row>
    <row r="393" spans="2:8" ht="12.75" hidden="1" x14ac:dyDescent="0.15">
      <c r="B393" s="194">
        <v>411</v>
      </c>
      <c r="C393" s="195"/>
      <c r="D393" s="6" t="s">
        <v>23</v>
      </c>
      <c r="E393" s="145"/>
      <c r="F393" s="145"/>
      <c r="G393" s="145"/>
      <c r="H393" s="66">
        <v>21244.58</v>
      </c>
    </row>
    <row r="394" spans="2:8" ht="12.75" hidden="1" x14ac:dyDescent="0.15">
      <c r="B394" s="210">
        <v>4111</v>
      </c>
      <c r="C394" s="211"/>
      <c r="D394" s="7" t="s">
        <v>24</v>
      </c>
      <c r="E394" s="140"/>
      <c r="F394" s="140"/>
      <c r="G394" s="140"/>
      <c r="H394" s="67">
        <f>SUM(H393*0.67)</f>
        <v>14233.868600000002</v>
      </c>
    </row>
    <row r="395" spans="2:8" ht="12.75" hidden="1" x14ac:dyDescent="0.15">
      <c r="B395" s="210">
        <v>4112</v>
      </c>
      <c r="C395" s="211"/>
      <c r="D395" s="7" t="s">
        <v>25</v>
      </c>
      <c r="E395" s="140"/>
      <c r="F395" s="140"/>
      <c r="G395" s="140"/>
      <c r="H395" s="67">
        <f>SUM(H393*0.09)</f>
        <v>1912.0122000000001</v>
      </c>
    </row>
    <row r="396" spans="2:8" ht="12.75" hidden="1" x14ac:dyDescent="0.15">
      <c r="B396" s="210">
        <v>4113</v>
      </c>
      <c r="C396" s="211"/>
      <c r="D396" s="7" t="s">
        <v>26</v>
      </c>
      <c r="E396" s="140"/>
      <c r="F396" s="140"/>
      <c r="G396" s="140"/>
      <c r="H396" s="67">
        <f>SUM(H393*0.24)</f>
        <v>5098.6992</v>
      </c>
    </row>
    <row r="397" spans="2:8" ht="12.75" hidden="1" x14ac:dyDescent="0.15">
      <c r="B397" s="210">
        <v>4114</v>
      </c>
      <c r="C397" s="211"/>
      <c r="D397" s="7" t="s">
        <v>27</v>
      </c>
      <c r="E397" s="140"/>
      <c r="F397" s="140"/>
      <c r="G397" s="140"/>
      <c r="H397" s="67">
        <f>SUM(H393*0.0105)</f>
        <v>223.06809000000004</v>
      </c>
    </row>
    <row r="398" spans="2:8" ht="12.75" hidden="1" x14ac:dyDescent="0.15">
      <c r="B398" s="210">
        <v>4115</v>
      </c>
      <c r="C398" s="211"/>
      <c r="D398" s="7" t="s">
        <v>28</v>
      </c>
      <c r="E398" s="140"/>
      <c r="F398" s="140"/>
      <c r="G398" s="140"/>
      <c r="H398" s="67">
        <f>SUM(H395*0.13)</f>
        <v>248.56158600000003</v>
      </c>
    </row>
    <row r="399" spans="2:8" ht="12.75" hidden="1" x14ac:dyDescent="0.15">
      <c r="B399" s="194">
        <v>412</v>
      </c>
      <c r="C399" s="195"/>
      <c r="D399" s="6" t="s">
        <v>29</v>
      </c>
      <c r="E399" s="60"/>
      <c r="F399" s="60"/>
      <c r="G399" s="60"/>
    </row>
    <row r="400" spans="2:8" ht="12.75" hidden="1" x14ac:dyDescent="0.15">
      <c r="B400" s="267">
        <v>4127</v>
      </c>
      <c r="C400" s="268"/>
      <c r="D400" s="7" t="s">
        <v>30</v>
      </c>
      <c r="E400" s="136"/>
      <c r="F400" s="136"/>
      <c r="G400" s="136"/>
    </row>
    <row r="401" spans="2:10" ht="12.75" hidden="1" x14ac:dyDescent="0.15">
      <c r="B401" s="194">
        <v>413</v>
      </c>
      <c r="C401" s="195"/>
      <c r="D401" s="48" t="s">
        <v>85</v>
      </c>
      <c r="E401" s="61"/>
      <c r="F401" s="61"/>
      <c r="G401" s="61"/>
    </row>
    <row r="402" spans="2:10" ht="12.75" hidden="1" x14ac:dyDescent="0.15">
      <c r="B402" s="210">
        <v>4131</v>
      </c>
      <c r="C402" s="211"/>
      <c r="D402" s="7" t="s">
        <v>86</v>
      </c>
      <c r="E402" s="136"/>
      <c r="F402" s="136"/>
      <c r="G402" s="136"/>
      <c r="H402" s="76"/>
    </row>
    <row r="403" spans="2:10" s="77" customFormat="1" ht="12.75" hidden="1" x14ac:dyDescent="0.15">
      <c r="B403" s="194">
        <v>414</v>
      </c>
      <c r="C403" s="195"/>
      <c r="D403" s="51" t="s">
        <v>89</v>
      </c>
      <c r="E403" s="147"/>
      <c r="F403" s="147"/>
      <c r="G403" s="147"/>
      <c r="H403" s="76"/>
      <c r="I403" s="76"/>
    </row>
    <row r="404" spans="2:10" s="77" customFormat="1" ht="12.75" hidden="1" customHeight="1" x14ac:dyDescent="0.15">
      <c r="B404" s="216">
        <v>4141</v>
      </c>
      <c r="C404" s="217"/>
      <c r="D404" s="46" t="s">
        <v>90</v>
      </c>
      <c r="E404" s="142"/>
      <c r="F404" s="142"/>
      <c r="G404" s="142"/>
      <c r="H404" s="76"/>
      <c r="I404" s="76"/>
    </row>
    <row r="405" spans="2:10" s="77" customFormat="1" ht="12.75" hidden="1" customHeight="1" x14ac:dyDescent="0.15">
      <c r="B405" s="216">
        <v>4143</v>
      </c>
      <c r="C405" s="217"/>
      <c r="D405" s="46" t="s">
        <v>92</v>
      </c>
      <c r="E405" s="142"/>
      <c r="F405" s="142"/>
      <c r="G405" s="142"/>
      <c r="H405" s="76"/>
      <c r="I405" s="76"/>
    </row>
    <row r="406" spans="2:10" s="77" customFormat="1" ht="12.75" hidden="1" customHeight="1" x14ac:dyDescent="0.15">
      <c r="B406" s="216">
        <v>4149</v>
      </c>
      <c r="C406" s="217"/>
      <c r="D406" s="46" t="s">
        <v>95</v>
      </c>
      <c r="E406" s="142"/>
      <c r="F406" s="142"/>
      <c r="G406" s="142"/>
      <c r="H406" s="76"/>
      <c r="I406" s="76"/>
    </row>
    <row r="407" spans="2:10" s="77" customFormat="1" ht="12.75" hidden="1" x14ac:dyDescent="0.15">
      <c r="B407" s="194">
        <v>419</v>
      </c>
      <c r="C407" s="195"/>
      <c r="D407" s="51" t="s">
        <v>36</v>
      </c>
      <c r="E407" s="147"/>
      <c r="F407" s="147"/>
      <c r="G407" s="147"/>
      <c r="H407" s="5"/>
      <c r="I407" s="76"/>
    </row>
    <row r="408" spans="2:10" ht="12.75" hidden="1" x14ac:dyDescent="0.15">
      <c r="B408" s="196">
        <v>4191</v>
      </c>
      <c r="C408" s="197"/>
      <c r="D408" s="6" t="s">
        <v>111</v>
      </c>
      <c r="E408" s="146"/>
      <c r="F408" s="146"/>
      <c r="G408" s="146"/>
      <c r="J408" s="77"/>
    </row>
    <row r="409" spans="2:10" ht="12.75" hidden="1" x14ac:dyDescent="0.15">
      <c r="B409" s="196">
        <v>4199</v>
      </c>
      <c r="C409" s="197"/>
      <c r="D409" s="6" t="s">
        <v>81</v>
      </c>
      <c r="E409" s="61"/>
      <c r="F409" s="61"/>
      <c r="G409" s="61"/>
    </row>
    <row r="410" spans="2:10" ht="12.75" hidden="1" x14ac:dyDescent="0.15">
      <c r="B410" s="230">
        <v>41991</v>
      </c>
      <c r="C410" s="231"/>
      <c r="D410" s="7" t="s">
        <v>134</v>
      </c>
      <c r="E410" s="136"/>
      <c r="F410" s="136"/>
      <c r="G410" s="136"/>
    </row>
    <row r="411" spans="2:10" ht="12.75" hidden="1" x14ac:dyDescent="0.15">
      <c r="B411" s="230">
        <v>41992</v>
      </c>
      <c r="C411" s="231"/>
      <c r="D411" s="7" t="s">
        <v>133</v>
      </c>
      <c r="E411" s="136"/>
      <c r="F411" s="136"/>
      <c r="G411" s="136"/>
    </row>
    <row r="412" spans="2:10" ht="25.5" hidden="1" x14ac:dyDescent="0.15">
      <c r="B412" s="194">
        <v>431</v>
      </c>
      <c r="C412" s="195"/>
      <c r="D412" s="39" t="s">
        <v>38</v>
      </c>
      <c r="E412" s="61"/>
      <c r="F412" s="61"/>
      <c r="G412" s="61"/>
    </row>
    <row r="413" spans="2:10" ht="12.75" hidden="1" customHeight="1" x14ac:dyDescent="0.15">
      <c r="B413" s="218">
        <v>4312</v>
      </c>
      <c r="C413" s="219"/>
      <c r="D413" s="39" t="s">
        <v>96</v>
      </c>
      <c r="E413" s="61"/>
      <c r="F413" s="61"/>
      <c r="G413" s="61"/>
    </row>
    <row r="414" spans="2:10" ht="12.75" hidden="1" customHeight="1" x14ac:dyDescent="0.15">
      <c r="B414" s="218">
        <v>4316</v>
      </c>
      <c r="C414" s="219"/>
      <c r="D414" s="51" t="s">
        <v>94</v>
      </c>
      <c r="E414" s="146"/>
      <c r="F414" s="146"/>
      <c r="G414" s="146"/>
      <c r="H414" s="85"/>
    </row>
    <row r="415" spans="2:10" s="86" customFormat="1" ht="12.75" hidden="1" customHeight="1" x14ac:dyDescent="0.15">
      <c r="B415" s="218">
        <v>4317</v>
      </c>
      <c r="C415" s="219"/>
      <c r="D415" s="84" t="s">
        <v>123</v>
      </c>
      <c r="E415" s="61"/>
      <c r="F415" s="61"/>
      <c r="G415" s="61"/>
      <c r="H415" s="76"/>
      <c r="I415" s="85"/>
      <c r="J415" s="17"/>
    </row>
    <row r="416" spans="2:10" s="77" customFormat="1" ht="12.75" hidden="1" customHeight="1" x14ac:dyDescent="0.15">
      <c r="B416" s="218">
        <v>4318</v>
      </c>
      <c r="C416" s="219"/>
      <c r="D416" s="45" t="s">
        <v>165</v>
      </c>
      <c r="E416" s="147"/>
      <c r="F416" s="147"/>
      <c r="G416" s="147"/>
      <c r="H416" s="76"/>
      <c r="I416" s="76"/>
      <c r="J416" s="86"/>
    </row>
    <row r="417" spans="2:10" s="77" customFormat="1" ht="12.75" hidden="1" customHeight="1" x14ac:dyDescent="0.15">
      <c r="B417" s="282">
        <v>43181</v>
      </c>
      <c r="C417" s="283"/>
      <c r="D417" s="44" t="s">
        <v>166</v>
      </c>
      <c r="E417" s="142"/>
      <c r="F417" s="142"/>
      <c r="G417" s="142"/>
      <c r="H417" s="76"/>
      <c r="I417" s="76"/>
    </row>
    <row r="418" spans="2:10" s="77" customFormat="1" ht="12.75" hidden="1" customHeight="1" x14ac:dyDescent="0.15">
      <c r="B418" s="282">
        <v>43182</v>
      </c>
      <c r="C418" s="283"/>
      <c r="D418" s="44" t="s">
        <v>167</v>
      </c>
      <c r="E418" s="142"/>
      <c r="F418" s="142"/>
      <c r="G418" s="142"/>
      <c r="H418" s="5"/>
      <c r="I418" s="76"/>
    </row>
    <row r="419" spans="2:10" ht="12.75" hidden="1" customHeight="1" x14ac:dyDescent="0.15">
      <c r="B419" s="218">
        <v>4319</v>
      </c>
      <c r="C419" s="219"/>
      <c r="D419" s="6" t="s">
        <v>99</v>
      </c>
      <c r="E419" s="61"/>
      <c r="F419" s="61"/>
      <c r="G419" s="61"/>
      <c r="J419" s="77"/>
    </row>
    <row r="420" spans="2:10" ht="12.75" hidden="1" customHeight="1" x14ac:dyDescent="0.15">
      <c r="B420" s="282">
        <v>43191</v>
      </c>
      <c r="C420" s="283"/>
      <c r="D420" s="7" t="s">
        <v>40</v>
      </c>
      <c r="E420" s="136"/>
      <c r="F420" s="136"/>
      <c r="G420" s="136"/>
    </row>
    <row r="421" spans="2:10" ht="12.75" hidden="1" customHeight="1" x14ac:dyDescent="0.15">
      <c r="B421" s="282">
        <v>43192</v>
      </c>
      <c r="C421" s="283"/>
      <c r="D421" s="7" t="s">
        <v>77</v>
      </c>
      <c r="E421" s="136"/>
      <c r="F421" s="136"/>
      <c r="G421" s="136"/>
    </row>
    <row r="422" spans="2:10" ht="25.5" hidden="1" customHeight="1" x14ac:dyDescent="0.15">
      <c r="B422" s="282">
        <v>43193</v>
      </c>
      <c r="C422" s="283"/>
      <c r="D422" s="33" t="s">
        <v>124</v>
      </c>
      <c r="E422" s="136"/>
      <c r="F422" s="136"/>
      <c r="G422" s="136"/>
    </row>
    <row r="423" spans="2:10" ht="12.75" hidden="1" customHeight="1" x14ac:dyDescent="0.15">
      <c r="B423" s="282">
        <v>43194</v>
      </c>
      <c r="C423" s="283"/>
      <c r="D423" s="7" t="s">
        <v>41</v>
      </c>
      <c r="E423" s="136"/>
      <c r="F423" s="136"/>
      <c r="G423" s="136"/>
    </row>
    <row r="424" spans="2:10" ht="12.75" hidden="1" customHeight="1" x14ac:dyDescent="0.15">
      <c r="B424" s="282">
        <v>43196</v>
      </c>
      <c r="C424" s="283"/>
      <c r="D424" s="46" t="s">
        <v>136</v>
      </c>
      <c r="E424" s="136"/>
      <c r="F424" s="136"/>
      <c r="G424" s="136"/>
    </row>
    <row r="425" spans="2:10" ht="27.75" hidden="1" customHeight="1" x14ac:dyDescent="0.15">
      <c r="B425" s="282">
        <v>43197</v>
      </c>
      <c r="C425" s="283"/>
      <c r="D425" s="44" t="s">
        <v>250</v>
      </c>
      <c r="E425" s="136"/>
      <c r="F425" s="136"/>
      <c r="G425" s="136"/>
    </row>
    <row r="426" spans="2:10" ht="12.75" hidden="1" customHeight="1" x14ac:dyDescent="0.15">
      <c r="B426" s="282">
        <v>43198</v>
      </c>
      <c r="C426" s="283"/>
      <c r="D426" s="46" t="s">
        <v>248</v>
      </c>
      <c r="E426" s="142"/>
      <c r="F426" s="142"/>
      <c r="G426" s="142"/>
    </row>
    <row r="427" spans="2:10" ht="12.75" hidden="1" x14ac:dyDescent="0.15">
      <c r="B427" s="194">
        <v>432</v>
      </c>
      <c r="C427" s="195"/>
      <c r="D427" s="39" t="s">
        <v>100</v>
      </c>
      <c r="E427" s="61"/>
      <c r="F427" s="61"/>
      <c r="G427" s="61"/>
    </row>
    <row r="428" spans="2:10" ht="12.75" hidden="1" customHeight="1" x14ac:dyDescent="0.15">
      <c r="B428" s="218">
        <v>4326</v>
      </c>
      <c r="C428" s="219"/>
      <c r="D428" s="6" t="s">
        <v>42</v>
      </c>
      <c r="E428" s="61"/>
      <c r="F428" s="61"/>
      <c r="G428" s="61"/>
    </row>
    <row r="429" spans="2:10" ht="12.75" hidden="1" customHeight="1" x14ac:dyDescent="0.15">
      <c r="B429" s="282">
        <v>43262</v>
      </c>
      <c r="C429" s="283"/>
      <c r="D429" s="7" t="s">
        <v>112</v>
      </c>
      <c r="E429" s="136"/>
      <c r="F429" s="136"/>
      <c r="G429" s="136"/>
    </row>
    <row r="430" spans="2:10" ht="12.75" hidden="1" customHeight="1" x14ac:dyDescent="0.15">
      <c r="B430" s="282">
        <v>43264</v>
      </c>
      <c r="C430" s="283"/>
      <c r="D430" s="8" t="s">
        <v>198</v>
      </c>
      <c r="E430" s="136"/>
      <c r="F430" s="136"/>
      <c r="G430" s="136"/>
    </row>
    <row r="431" spans="2:10" ht="12.75" hidden="1" customHeight="1" x14ac:dyDescent="0.15">
      <c r="B431" s="282">
        <v>43266</v>
      </c>
      <c r="C431" s="283"/>
      <c r="D431" s="8" t="s">
        <v>200</v>
      </c>
      <c r="E431" s="136"/>
      <c r="F431" s="136"/>
      <c r="G431" s="136"/>
      <c r="H431" s="76"/>
    </row>
    <row r="432" spans="2:10" s="77" customFormat="1" ht="12.75" hidden="1" x14ac:dyDescent="0.15">
      <c r="B432" s="194">
        <v>441</v>
      </c>
      <c r="C432" s="195"/>
      <c r="D432" s="6" t="s">
        <v>48</v>
      </c>
      <c r="E432" s="147"/>
      <c r="F432" s="147"/>
      <c r="G432" s="147"/>
      <c r="H432" s="76"/>
      <c r="I432" s="76"/>
      <c r="J432" s="17"/>
    </row>
    <row r="433" spans="2:10" s="77" customFormat="1" ht="12.75" hidden="1" customHeight="1" x14ac:dyDescent="0.15">
      <c r="B433" s="216">
        <v>4415</v>
      </c>
      <c r="C433" s="217"/>
      <c r="D433" s="14" t="s">
        <v>187</v>
      </c>
      <c r="E433" s="142"/>
      <c r="F433" s="142"/>
      <c r="G433" s="142"/>
      <c r="H433" s="5"/>
      <c r="I433" s="76"/>
    </row>
    <row r="434" spans="2:10" ht="12.75" hidden="1" x14ac:dyDescent="0.15">
      <c r="B434" s="194">
        <v>463</v>
      </c>
      <c r="C434" s="195"/>
      <c r="D434" s="6" t="s">
        <v>71</v>
      </c>
      <c r="E434" s="60"/>
      <c r="F434" s="60"/>
      <c r="G434" s="60"/>
      <c r="J434" s="77"/>
    </row>
    <row r="435" spans="2:10" ht="12.75" hidden="1" x14ac:dyDescent="0.15">
      <c r="B435" s="196">
        <v>4631</v>
      </c>
      <c r="C435" s="197"/>
      <c r="D435" s="6" t="s">
        <v>71</v>
      </c>
      <c r="E435" s="60"/>
      <c r="F435" s="60"/>
      <c r="G435" s="60"/>
    </row>
    <row r="436" spans="2:10" ht="12.75" hidden="1" x14ac:dyDescent="0.15">
      <c r="B436" s="230">
        <v>46315</v>
      </c>
      <c r="C436" s="231"/>
      <c r="D436" s="57" t="s">
        <v>119</v>
      </c>
      <c r="E436" s="136"/>
      <c r="F436" s="136"/>
      <c r="G436" s="136"/>
    </row>
    <row r="437" spans="2:10" ht="13.5" hidden="1" thickBot="1" x14ac:dyDescent="0.2">
      <c r="B437" s="232"/>
      <c r="C437" s="233"/>
      <c r="D437" s="15" t="s">
        <v>46</v>
      </c>
      <c r="E437" s="61"/>
      <c r="F437" s="61"/>
      <c r="G437" s="61"/>
    </row>
    <row r="438" spans="2:10" ht="12.75" hidden="1" x14ac:dyDescent="0.2">
      <c r="B438" s="54"/>
      <c r="C438" s="54"/>
      <c r="D438" s="38"/>
      <c r="E438" s="38"/>
      <c r="F438" s="38"/>
      <c r="G438" s="38"/>
    </row>
    <row r="439" spans="2:10" ht="12.75" hidden="1" x14ac:dyDescent="0.2">
      <c r="B439" s="54"/>
      <c r="C439" s="54"/>
      <c r="D439" s="38"/>
      <c r="E439" s="38"/>
      <c r="F439" s="38"/>
      <c r="G439" s="38"/>
    </row>
    <row r="440" spans="2:10" ht="12.75" hidden="1" x14ac:dyDescent="0.2">
      <c r="B440" s="54"/>
      <c r="C440" s="54"/>
      <c r="D440" s="38"/>
      <c r="E440" s="38"/>
      <c r="F440" s="38"/>
      <c r="G440" s="38"/>
    </row>
    <row r="441" spans="2:10" ht="12.75" hidden="1" x14ac:dyDescent="0.2">
      <c r="B441" s="54"/>
      <c r="C441" s="54"/>
      <c r="D441" s="38"/>
      <c r="E441" s="38"/>
      <c r="F441" s="38"/>
      <c r="G441" s="38"/>
    </row>
    <row r="442" spans="2:10" ht="12.75" hidden="1" x14ac:dyDescent="0.2">
      <c r="B442" s="54"/>
      <c r="C442" s="54"/>
      <c r="D442" s="38"/>
      <c r="E442" s="38"/>
      <c r="F442" s="38"/>
      <c r="G442" s="38"/>
    </row>
    <row r="443" spans="2:10" ht="12.75" hidden="1" x14ac:dyDescent="0.2">
      <c r="B443" s="54"/>
      <c r="C443" s="54"/>
      <c r="D443" s="38"/>
      <c r="E443" s="38"/>
      <c r="F443" s="38"/>
      <c r="G443" s="38"/>
    </row>
    <row r="444" spans="2:10" ht="12.75" hidden="1" x14ac:dyDescent="0.2">
      <c r="B444" s="54"/>
      <c r="C444" s="54"/>
      <c r="D444" s="38"/>
      <c r="E444" s="38"/>
      <c r="F444" s="38"/>
      <c r="G444" s="38"/>
    </row>
    <row r="445" spans="2:10" ht="12.75" hidden="1" x14ac:dyDescent="0.15">
      <c r="B445" s="228" t="s">
        <v>21</v>
      </c>
      <c r="C445" s="229"/>
      <c r="D445" s="100" t="s">
        <v>22</v>
      </c>
      <c r="E445" s="133"/>
      <c r="F445" s="133"/>
      <c r="G445" s="133"/>
    </row>
    <row r="446" spans="2:10" ht="12.75" hidden="1" x14ac:dyDescent="0.15">
      <c r="B446" s="196"/>
      <c r="C446" s="197"/>
      <c r="D446" s="62"/>
      <c r="E446" s="144"/>
      <c r="F446" s="144"/>
      <c r="G446" s="144"/>
    </row>
    <row r="447" spans="2:10" ht="12.75" hidden="1" x14ac:dyDescent="0.15">
      <c r="B447" s="196"/>
      <c r="C447" s="197"/>
      <c r="D447" s="83" t="s">
        <v>80</v>
      </c>
      <c r="E447" s="150"/>
      <c r="F447" s="150"/>
      <c r="G447" s="150"/>
    </row>
    <row r="448" spans="2:10" s="26" customFormat="1" ht="12.75" hidden="1" x14ac:dyDescent="0.15">
      <c r="B448" s="306">
        <v>411</v>
      </c>
      <c r="C448" s="307"/>
      <c r="D448" s="6" t="s">
        <v>23</v>
      </c>
      <c r="E448" s="145"/>
      <c r="F448" s="145"/>
      <c r="G448" s="145"/>
      <c r="H448" s="66">
        <v>10881.83</v>
      </c>
      <c r="I448" s="25"/>
      <c r="J448" s="17"/>
    </row>
    <row r="449" spans="2:10" ht="12.75" hidden="1" x14ac:dyDescent="0.15">
      <c r="B449" s="210">
        <v>4111</v>
      </c>
      <c r="C449" s="211"/>
      <c r="D449" s="7" t="s">
        <v>24</v>
      </c>
      <c r="E449" s="140"/>
      <c r="F449" s="140"/>
      <c r="G449" s="140"/>
      <c r="H449" s="67">
        <f>SUM(H448*0.67)</f>
        <v>7290.8261000000002</v>
      </c>
      <c r="J449" s="26"/>
    </row>
    <row r="450" spans="2:10" s="26" customFormat="1" ht="12.75" hidden="1" x14ac:dyDescent="0.15">
      <c r="B450" s="210">
        <v>4112</v>
      </c>
      <c r="C450" s="211"/>
      <c r="D450" s="7" t="s">
        <v>25</v>
      </c>
      <c r="E450" s="140"/>
      <c r="F450" s="140"/>
      <c r="G450" s="140"/>
      <c r="H450" s="67">
        <f>SUM(H448*0.09)</f>
        <v>979.36469999999997</v>
      </c>
      <c r="I450" s="25"/>
      <c r="J450" s="17"/>
    </row>
    <row r="451" spans="2:10" ht="12.75" hidden="1" x14ac:dyDescent="0.15">
      <c r="B451" s="210">
        <v>4113</v>
      </c>
      <c r="C451" s="211"/>
      <c r="D451" s="7" t="s">
        <v>26</v>
      </c>
      <c r="E451" s="140"/>
      <c r="F451" s="140"/>
      <c r="G451" s="140"/>
      <c r="H451" s="67">
        <f>SUM(H448*0.24)</f>
        <v>2611.6392000000001</v>
      </c>
      <c r="J451" s="26"/>
    </row>
    <row r="452" spans="2:10" ht="12.75" hidden="1" x14ac:dyDescent="0.15">
      <c r="B452" s="210">
        <v>4114</v>
      </c>
      <c r="C452" s="211"/>
      <c r="D452" s="7" t="s">
        <v>27</v>
      </c>
      <c r="E452" s="140"/>
      <c r="F452" s="140"/>
      <c r="G452" s="140"/>
      <c r="H452" s="67">
        <f>SUM(H448*0.0105)</f>
        <v>114.25921500000001</v>
      </c>
    </row>
    <row r="453" spans="2:10" ht="12.75" hidden="1" x14ac:dyDescent="0.15">
      <c r="B453" s="210">
        <v>4115</v>
      </c>
      <c r="C453" s="211"/>
      <c r="D453" s="7" t="s">
        <v>28</v>
      </c>
      <c r="E453" s="140"/>
      <c r="F453" s="140"/>
      <c r="G453" s="140"/>
      <c r="H453" s="67">
        <f>SUM(H450*0.13)</f>
        <v>127.31741100000001</v>
      </c>
    </row>
    <row r="454" spans="2:10" s="26" customFormat="1" ht="12.75" hidden="1" x14ac:dyDescent="0.15">
      <c r="B454" s="194">
        <v>412</v>
      </c>
      <c r="C454" s="195"/>
      <c r="D454" s="6" t="s">
        <v>29</v>
      </c>
      <c r="E454" s="60"/>
      <c r="F454" s="60"/>
      <c r="G454" s="60"/>
      <c r="H454" s="5"/>
      <c r="I454" s="25"/>
      <c r="J454" s="17"/>
    </row>
    <row r="455" spans="2:10" ht="12.75" hidden="1" x14ac:dyDescent="0.15">
      <c r="B455" s="210">
        <v>4127</v>
      </c>
      <c r="C455" s="211"/>
      <c r="D455" s="7" t="s">
        <v>30</v>
      </c>
      <c r="E455" s="141"/>
      <c r="F455" s="141"/>
      <c r="G455" s="141"/>
      <c r="H455" s="25"/>
      <c r="J455" s="26"/>
    </row>
    <row r="456" spans="2:10" s="26" customFormat="1" ht="12.75" hidden="1" x14ac:dyDescent="0.15">
      <c r="B456" s="194">
        <v>413</v>
      </c>
      <c r="C456" s="195"/>
      <c r="D456" s="6" t="s">
        <v>85</v>
      </c>
      <c r="E456" s="60"/>
      <c r="F456" s="60"/>
      <c r="G456" s="60"/>
      <c r="H456" s="5"/>
      <c r="I456" s="25"/>
      <c r="J456" s="17"/>
    </row>
    <row r="457" spans="2:10" ht="12.75" hidden="1" x14ac:dyDescent="0.15">
      <c r="B457" s="210">
        <v>4131</v>
      </c>
      <c r="C457" s="211"/>
      <c r="D457" s="7" t="s">
        <v>86</v>
      </c>
      <c r="E457" s="141"/>
      <c r="F457" s="141"/>
      <c r="G457" s="141"/>
      <c r="H457" s="25"/>
      <c r="J457" s="26"/>
    </row>
    <row r="458" spans="2:10" s="26" customFormat="1" ht="12.75" hidden="1" x14ac:dyDescent="0.15">
      <c r="B458" s="194">
        <v>414</v>
      </c>
      <c r="C458" s="195"/>
      <c r="D458" s="6" t="s">
        <v>89</v>
      </c>
      <c r="E458" s="60"/>
      <c r="F458" s="60"/>
      <c r="G458" s="60"/>
      <c r="H458" s="5"/>
      <c r="I458" s="25"/>
      <c r="J458" s="17"/>
    </row>
    <row r="459" spans="2:10" ht="12.75" hidden="1" x14ac:dyDescent="0.15">
      <c r="B459" s="210">
        <v>4141</v>
      </c>
      <c r="C459" s="211"/>
      <c r="D459" s="7" t="s">
        <v>90</v>
      </c>
      <c r="E459" s="141"/>
      <c r="F459" s="141"/>
      <c r="G459" s="141"/>
      <c r="J459" s="26"/>
    </row>
    <row r="460" spans="2:10" ht="12.75" hidden="1" x14ac:dyDescent="0.15">
      <c r="B460" s="210">
        <v>4143</v>
      </c>
      <c r="C460" s="211"/>
      <c r="D460" s="7" t="s">
        <v>92</v>
      </c>
      <c r="E460" s="141"/>
      <c r="F460" s="141"/>
      <c r="G460" s="141"/>
    </row>
    <row r="461" spans="2:10" ht="12.75" hidden="1" x14ac:dyDescent="0.15">
      <c r="B461" s="210">
        <v>4144</v>
      </c>
      <c r="C461" s="211"/>
      <c r="D461" s="7" t="s">
        <v>63</v>
      </c>
      <c r="E461" s="143"/>
      <c r="F461" s="143"/>
      <c r="G461" s="143"/>
    </row>
    <row r="462" spans="2:10" ht="12.75" hidden="1" x14ac:dyDescent="0.15">
      <c r="B462" s="210">
        <v>4149</v>
      </c>
      <c r="C462" s="211"/>
      <c r="D462" s="7" t="s">
        <v>95</v>
      </c>
      <c r="E462" s="141"/>
      <c r="F462" s="141"/>
      <c r="G462" s="141"/>
      <c r="H462" s="25"/>
    </row>
    <row r="463" spans="2:10" s="26" customFormat="1" ht="12.75" hidden="1" x14ac:dyDescent="0.15">
      <c r="B463" s="194">
        <v>416</v>
      </c>
      <c r="C463" s="195"/>
      <c r="D463" s="6" t="s">
        <v>33</v>
      </c>
      <c r="E463" s="61"/>
      <c r="F463" s="61"/>
      <c r="G463" s="61"/>
      <c r="H463" s="5"/>
      <c r="I463" s="25"/>
      <c r="J463" s="17"/>
    </row>
    <row r="464" spans="2:10" ht="12.75" hidden="1" x14ac:dyDescent="0.15">
      <c r="B464" s="210">
        <v>4161</v>
      </c>
      <c r="C464" s="211"/>
      <c r="D464" s="7" t="s">
        <v>101</v>
      </c>
      <c r="E464" s="136"/>
      <c r="F464" s="136"/>
      <c r="G464" s="136"/>
      <c r="H464" s="25"/>
      <c r="J464" s="26"/>
    </row>
    <row r="465" spans="2:10" s="26" customFormat="1" ht="12.75" hidden="1" x14ac:dyDescent="0.15">
      <c r="B465" s="194">
        <v>441</v>
      </c>
      <c r="C465" s="195"/>
      <c r="D465" s="6" t="s">
        <v>48</v>
      </c>
      <c r="E465" s="61"/>
      <c r="F465" s="61"/>
      <c r="G465" s="61"/>
      <c r="H465" s="5"/>
      <c r="I465" s="25"/>
      <c r="J465" s="17"/>
    </row>
    <row r="466" spans="2:10" ht="12.75" hidden="1" x14ac:dyDescent="0.15">
      <c r="B466" s="284">
        <v>4415</v>
      </c>
      <c r="C466" s="285"/>
      <c r="D466" s="14" t="s">
        <v>187</v>
      </c>
      <c r="E466" s="136"/>
      <c r="F466" s="136"/>
      <c r="G466" s="136"/>
      <c r="J466" s="26"/>
    </row>
    <row r="467" spans="2:10" ht="12.75" hidden="1" x14ac:dyDescent="0.15">
      <c r="B467" s="284">
        <v>4419</v>
      </c>
      <c r="C467" s="285"/>
      <c r="D467" s="14" t="s">
        <v>110</v>
      </c>
      <c r="E467" s="136"/>
      <c r="F467" s="136"/>
      <c r="G467" s="136"/>
      <c r="H467" s="25"/>
    </row>
    <row r="468" spans="2:10" s="26" customFormat="1" ht="12.75" hidden="1" x14ac:dyDescent="0.15">
      <c r="B468" s="194">
        <v>461</v>
      </c>
      <c r="C468" s="195"/>
      <c r="D468" s="6" t="s">
        <v>70</v>
      </c>
      <c r="E468" s="61"/>
      <c r="F468" s="61"/>
      <c r="G468" s="61"/>
      <c r="H468" s="5"/>
      <c r="I468" s="25"/>
      <c r="J468" s="17"/>
    </row>
    <row r="469" spans="2:10" ht="12.75" hidden="1" x14ac:dyDescent="0.2">
      <c r="B469" s="210">
        <v>4611</v>
      </c>
      <c r="C469" s="211"/>
      <c r="D469" s="7" t="s">
        <v>102</v>
      </c>
      <c r="E469" s="134"/>
      <c r="F469" s="134"/>
      <c r="G469" s="134"/>
      <c r="H469" s="25"/>
      <c r="J469" s="26"/>
    </row>
    <row r="470" spans="2:10" s="26" customFormat="1" ht="12.75" hidden="1" x14ac:dyDescent="0.15">
      <c r="B470" s="194">
        <v>463</v>
      </c>
      <c r="C470" s="195"/>
      <c r="D470" s="6" t="s">
        <v>71</v>
      </c>
      <c r="E470" s="61"/>
      <c r="F470" s="61"/>
      <c r="G470" s="61"/>
      <c r="H470" s="5"/>
      <c r="I470" s="25"/>
      <c r="J470" s="17"/>
    </row>
    <row r="471" spans="2:10" ht="12.75" hidden="1" x14ac:dyDescent="0.15">
      <c r="B471" s="210">
        <v>4631</v>
      </c>
      <c r="C471" s="211"/>
      <c r="D471" s="7" t="s">
        <v>71</v>
      </c>
      <c r="E471" s="136"/>
      <c r="F471" s="136"/>
      <c r="G471" s="136"/>
      <c r="J471" s="26"/>
    </row>
    <row r="472" spans="2:10" ht="12.75" hidden="1" x14ac:dyDescent="0.15">
      <c r="B472" s="224">
        <v>46314</v>
      </c>
      <c r="C472" s="225"/>
      <c r="D472" s="57" t="s">
        <v>135</v>
      </c>
      <c r="E472" s="136"/>
      <c r="F472" s="136"/>
      <c r="G472" s="136"/>
      <c r="H472" s="5">
        <v>20000</v>
      </c>
    </row>
    <row r="473" spans="2:10" ht="12.75" hidden="1" x14ac:dyDescent="0.15">
      <c r="B473" s="224">
        <v>46315</v>
      </c>
      <c r="C473" s="225"/>
      <c r="D473" s="57" t="s">
        <v>119</v>
      </c>
      <c r="E473" s="136"/>
      <c r="F473" s="136"/>
      <c r="G473" s="136"/>
      <c r="H473" s="25"/>
      <c r="I473" s="5">
        <v>20000</v>
      </c>
    </row>
    <row r="474" spans="2:10" s="26" customFormat="1" ht="12.75" hidden="1" x14ac:dyDescent="0.15">
      <c r="B474" s="304">
        <v>47</v>
      </c>
      <c r="C474" s="305"/>
      <c r="D474" s="49" t="s">
        <v>43</v>
      </c>
      <c r="E474" s="60"/>
      <c r="F474" s="60"/>
      <c r="G474" s="60"/>
      <c r="H474" s="5"/>
      <c r="I474" s="25"/>
      <c r="J474" s="17"/>
    </row>
    <row r="475" spans="2:10" ht="12.75" hidden="1" x14ac:dyDescent="0.15">
      <c r="B475" s="210">
        <v>4711</v>
      </c>
      <c r="C475" s="211"/>
      <c r="D475" s="7" t="s">
        <v>44</v>
      </c>
      <c r="E475" s="141"/>
      <c r="F475" s="141"/>
      <c r="G475" s="141"/>
      <c r="H475" s="25"/>
      <c r="J475" s="26"/>
    </row>
    <row r="476" spans="2:10" s="26" customFormat="1" ht="12.75" hidden="1" x14ac:dyDescent="0.15">
      <c r="B476" s="210">
        <v>4721</v>
      </c>
      <c r="C476" s="211"/>
      <c r="D476" s="7" t="s">
        <v>45</v>
      </c>
      <c r="E476" s="141"/>
      <c r="F476" s="141"/>
      <c r="G476" s="141"/>
      <c r="H476" s="5"/>
      <c r="I476" s="25"/>
      <c r="J476" s="17"/>
    </row>
    <row r="477" spans="2:10" ht="13.5" hidden="1" thickBot="1" x14ac:dyDescent="0.2">
      <c r="B477" s="232"/>
      <c r="C477" s="233"/>
      <c r="D477" s="15" t="s">
        <v>46</v>
      </c>
      <c r="E477" s="61"/>
      <c r="F477" s="61"/>
      <c r="G477" s="61"/>
      <c r="J477" s="26"/>
    </row>
    <row r="478" spans="2:10" ht="12.75" hidden="1" x14ac:dyDescent="0.2">
      <c r="B478" s="54"/>
      <c r="C478" s="54"/>
      <c r="D478" s="38"/>
      <c r="E478" s="88"/>
      <c r="F478" s="88"/>
      <c r="G478" s="88"/>
      <c r="H478" s="25"/>
    </row>
    <row r="479" spans="2:10" s="26" customFormat="1" ht="12.75" hidden="1" x14ac:dyDescent="0.2">
      <c r="B479" s="54"/>
      <c r="C479" s="54"/>
      <c r="D479" s="38"/>
      <c r="E479" s="88"/>
      <c r="F479" s="88"/>
      <c r="G479" s="88"/>
      <c r="H479" s="5"/>
      <c r="I479" s="25"/>
      <c r="J479" s="17"/>
    </row>
    <row r="480" spans="2:10" ht="12.75" hidden="1" x14ac:dyDescent="0.2">
      <c r="B480" s="54"/>
      <c r="C480" s="54"/>
      <c r="D480" s="38"/>
      <c r="E480" s="88"/>
      <c r="F480" s="88"/>
      <c r="G480" s="88"/>
      <c r="J480" s="26"/>
    </row>
    <row r="481" spans="2:10" ht="12.75" hidden="1" x14ac:dyDescent="0.2">
      <c r="B481" s="54"/>
      <c r="C481" s="54"/>
      <c r="D481" s="38"/>
      <c r="E481" s="88"/>
      <c r="F481" s="88"/>
      <c r="G481" s="88"/>
    </row>
    <row r="482" spans="2:10" ht="12.75" hidden="1" x14ac:dyDescent="0.2">
      <c r="B482" s="54"/>
      <c r="C482" s="54"/>
      <c r="D482" s="38"/>
      <c r="E482" s="38"/>
      <c r="F482" s="38"/>
      <c r="G482" s="38"/>
    </row>
    <row r="483" spans="2:10" ht="12.75" hidden="1" x14ac:dyDescent="0.2">
      <c r="B483" s="54"/>
      <c r="C483" s="54"/>
      <c r="D483" s="38"/>
      <c r="E483" s="38"/>
      <c r="F483" s="38"/>
      <c r="G483" s="38"/>
    </row>
    <row r="484" spans="2:10" ht="12.75" hidden="1" x14ac:dyDescent="0.2">
      <c r="B484" s="54"/>
      <c r="C484" s="54"/>
      <c r="D484" s="38"/>
      <c r="E484" s="38"/>
      <c r="F484" s="38"/>
      <c r="G484" s="38"/>
    </row>
    <row r="485" spans="2:10" ht="12.75" hidden="1" x14ac:dyDescent="0.15">
      <c r="B485" s="228" t="s">
        <v>21</v>
      </c>
      <c r="C485" s="229"/>
      <c r="D485" s="100" t="s">
        <v>22</v>
      </c>
      <c r="E485" s="133"/>
      <c r="F485" s="133"/>
      <c r="G485" s="133"/>
    </row>
    <row r="486" spans="2:10" ht="12.75" hidden="1" x14ac:dyDescent="0.15">
      <c r="B486" s="196"/>
      <c r="C486" s="197"/>
      <c r="D486" s="62"/>
      <c r="E486" s="144"/>
      <c r="F486" s="144"/>
      <c r="G486" s="144"/>
    </row>
    <row r="487" spans="2:10" ht="12.75" hidden="1" x14ac:dyDescent="0.15">
      <c r="B487" s="196"/>
      <c r="C487" s="197"/>
      <c r="D487" s="83" t="s">
        <v>113</v>
      </c>
      <c r="E487" s="149"/>
      <c r="F487" s="149"/>
      <c r="G487" s="149"/>
    </row>
    <row r="488" spans="2:10" s="26" customFormat="1" ht="12.75" hidden="1" x14ac:dyDescent="0.15">
      <c r="B488" s="194">
        <v>411</v>
      </c>
      <c r="C488" s="195"/>
      <c r="D488" s="6" t="s">
        <v>23</v>
      </c>
      <c r="E488" s="145"/>
      <c r="F488" s="145"/>
      <c r="G488" s="145"/>
      <c r="H488" s="66">
        <v>6631.59</v>
      </c>
      <c r="I488" s="25"/>
      <c r="J488" s="17"/>
    </row>
    <row r="489" spans="2:10" ht="12.75" hidden="1" x14ac:dyDescent="0.15">
      <c r="B489" s="210">
        <v>4111</v>
      </c>
      <c r="C489" s="211"/>
      <c r="D489" s="7" t="s">
        <v>24</v>
      </c>
      <c r="E489" s="140"/>
      <c r="F489" s="140"/>
      <c r="G489" s="140"/>
      <c r="H489" s="67">
        <f>SUM(H488*0.67)</f>
        <v>4443.1653000000006</v>
      </c>
      <c r="J489" s="26"/>
    </row>
    <row r="490" spans="2:10" s="26" customFormat="1" ht="12.75" hidden="1" x14ac:dyDescent="0.15">
      <c r="B490" s="210">
        <v>4112</v>
      </c>
      <c r="C490" s="211"/>
      <c r="D490" s="7" t="s">
        <v>25</v>
      </c>
      <c r="E490" s="140"/>
      <c r="F490" s="140"/>
      <c r="G490" s="140"/>
      <c r="H490" s="67">
        <f>SUM(H488*0.09)</f>
        <v>596.84309999999994</v>
      </c>
      <c r="I490" s="25"/>
      <c r="J490" s="17"/>
    </row>
    <row r="491" spans="2:10" ht="12.75" hidden="1" x14ac:dyDescent="0.15">
      <c r="B491" s="210">
        <v>4113</v>
      </c>
      <c r="C491" s="211"/>
      <c r="D491" s="7" t="s">
        <v>26</v>
      </c>
      <c r="E491" s="140"/>
      <c r="F491" s="140"/>
      <c r="G491" s="140"/>
      <c r="H491" s="67">
        <f>SUM(H488*0.24)</f>
        <v>1591.5816</v>
      </c>
      <c r="J491" s="26"/>
    </row>
    <row r="492" spans="2:10" ht="12.75" hidden="1" x14ac:dyDescent="0.15">
      <c r="B492" s="210">
        <v>4114</v>
      </c>
      <c r="C492" s="211"/>
      <c r="D492" s="7" t="s">
        <v>27</v>
      </c>
      <c r="E492" s="140"/>
      <c r="F492" s="140"/>
      <c r="G492" s="140"/>
      <c r="H492" s="67">
        <f>SUM(H488*0.0105)</f>
        <v>69.631695000000008</v>
      </c>
    </row>
    <row r="493" spans="2:10" ht="12.75" hidden="1" x14ac:dyDescent="0.15">
      <c r="B493" s="210">
        <v>4115</v>
      </c>
      <c r="C493" s="211"/>
      <c r="D493" s="7" t="s">
        <v>28</v>
      </c>
      <c r="E493" s="140"/>
      <c r="F493" s="140"/>
      <c r="G493" s="140"/>
      <c r="H493" s="67">
        <f>SUM(H490*0.13)</f>
        <v>77.589602999999997</v>
      </c>
    </row>
    <row r="494" spans="2:10" s="26" customFormat="1" ht="12.75" hidden="1" x14ac:dyDescent="0.15">
      <c r="B494" s="194">
        <v>412</v>
      </c>
      <c r="C494" s="195"/>
      <c r="D494" s="6" t="s">
        <v>29</v>
      </c>
      <c r="E494" s="60"/>
      <c r="F494" s="60"/>
      <c r="G494" s="60"/>
      <c r="H494" s="5"/>
      <c r="I494" s="25"/>
      <c r="J494" s="17"/>
    </row>
    <row r="495" spans="2:10" ht="12.75" hidden="1" x14ac:dyDescent="0.15">
      <c r="B495" s="210">
        <v>4127</v>
      </c>
      <c r="C495" s="211"/>
      <c r="D495" s="7" t="s">
        <v>30</v>
      </c>
      <c r="E495" s="141"/>
      <c r="F495" s="141"/>
      <c r="G495" s="141"/>
      <c r="H495" s="25"/>
      <c r="J495" s="26"/>
    </row>
    <row r="496" spans="2:10" s="26" customFormat="1" ht="12.75" hidden="1" x14ac:dyDescent="0.15">
      <c r="B496" s="194">
        <v>413</v>
      </c>
      <c r="C496" s="195"/>
      <c r="D496" s="6" t="s">
        <v>85</v>
      </c>
      <c r="E496" s="60"/>
      <c r="F496" s="60"/>
      <c r="G496" s="60"/>
      <c r="H496" s="5"/>
      <c r="I496" s="25"/>
      <c r="J496" s="17"/>
    </row>
    <row r="497" spans="2:10" ht="12.75" hidden="1" x14ac:dyDescent="0.15">
      <c r="B497" s="210">
        <v>4131</v>
      </c>
      <c r="C497" s="211"/>
      <c r="D497" s="7" t="s">
        <v>86</v>
      </c>
      <c r="E497" s="141"/>
      <c r="F497" s="141"/>
      <c r="G497" s="141"/>
      <c r="H497" s="25"/>
      <c r="J497" s="26"/>
    </row>
    <row r="498" spans="2:10" s="26" customFormat="1" ht="12.75" hidden="1" x14ac:dyDescent="0.15">
      <c r="B498" s="194">
        <v>414</v>
      </c>
      <c r="C498" s="195"/>
      <c r="D498" s="6" t="s">
        <v>89</v>
      </c>
      <c r="E498" s="60"/>
      <c r="F498" s="60"/>
      <c r="G498" s="60"/>
      <c r="H498" s="5"/>
      <c r="I498" s="25"/>
      <c r="J498" s="17"/>
    </row>
    <row r="499" spans="2:10" ht="12.75" hidden="1" x14ac:dyDescent="0.15">
      <c r="B499" s="210">
        <v>4141</v>
      </c>
      <c r="C499" s="211"/>
      <c r="D499" s="7" t="s">
        <v>90</v>
      </c>
      <c r="E499" s="141"/>
      <c r="F499" s="141"/>
      <c r="G499" s="141"/>
      <c r="J499" s="26"/>
    </row>
    <row r="500" spans="2:10" ht="12.75" hidden="1" x14ac:dyDescent="0.15">
      <c r="B500" s="210">
        <v>4143</v>
      </c>
      <c r="C500" s="211"/>
      <c r="D500" s="7" t="s">
        <v>92</v>
      </c>
      <c r="E500" s="141"/>
      <c r="F500" s="141"/>
      <c r="G500" s="141"/>
    </row>
    <row r="501" spans="2:10" ht="12.75" hidden="1" x14ac:dyDescent="0.15">
      <c r="B501" s="210">
        <v>4147</v>
      </c>
      <c r="C501" s="211"/>
      <c r="D501" s="47" t="s">
        <v>103</v>
      </c>
      <c r="E501" s="136"/>
      <c r="F501" s="136"/>
      <c r="G501" s="136"/>
    </row>
    <row r="502" spans="2:10" ht="12.75" hidden="1" x14ac:dyDescent="0.15">
      <c r="B502" s="278">
        <v>41471</v>
      </c>
      <c r="C502" s="279"/>
      <c r="D502" s="89" t="s">
        <v>164</v>
      </c>
      <c r="E502" s="136"/>
      <c r="F502" s="136"/>
      <c r="G502" s="136"/>
    </row>
    <row r="503" spans="2:10" ht="12.75" hidden="1" x14ac:dyDescent="0.15">
      <c r="B503" s="263">
        <v>414713</v>
      </c>
      <c r="C503" s="264"/>
      <c r="D503" s="79" t="s">
        <v>188</v>
      </c>
      <c r="E503" s="136"/>
      <c r="F503" s="136"/>
      <c r="G503" s="136"/>
    </row>
    <row r="504" spans="2:10" ht="12.75" hidden="1" x14ac:dyDescent="0.15">
      <c r="B504" s="263">
        <v>414714</v>
      </c>
      <c r="C504" s="264"/>
      <c r="D504" s="79" t="s">
        <v>247</v>
      </c>
      <c r="E504" s="136"/>
      <c r="F504" s="136"/>
      <c r="G504" s="136"/>
    </row>
    <row r="505" spans="2:10" ht="12.75" hidden="1" x14ac:dyDescent="0.15">
      <c r="B505" s="263">
        <v>414715</v>
      </c>
      <c r="C505" s="264"/>
      <c r="D505" s="80" t="s">
        <v>246</v>
      </c>
      <c r="E505" s="136"/>
      <c r="F505" s="136"/>
      <c r="G505" s="136"/>
    </row>
    <row r="506" spans="2:10" ht="12.75" hidden="1" x14ac:dyDescent="0.15">
      <c r="B506" s="210">
        <v>4149</v>
      </c>
      <c r="C506" s="211"/>
      <c r="D506" s="47" t="s">
        <v>95</v>
      </c>
      <c r="E506" s="136"/>
      <c r="F506" s="136"/>
      <c r="G506" s="136"/>
      <c r="H506" s="25"/>
    </row>
    <row r="507" spans="2:10" s="26" customFormat="1" ht="12.75" hidden="1" x14ac:dyDescent="0.15">
      <c r="B507" s="194">
        <v>441</v>
      </c>
      <c r="C507" s="195"/>
      <c r="D507" s="6" t="s">
        <v>48</v>
      </c>
      <c r="E507" s="61"/>
      <c r="F507" s="61"/>
      <c r="G507" s="61"/>
      <c r="H507" s="5"/>
      <c r="I507" s="25"/>
      <c r="J507" s="17"/>
    </row>
    <row r="508" spans="2:10" ht="12.75" hidden="1" customHeight="1" x14ac:dyDescent="0.15">
      <c r="B508" s="216">
        <v>4415</v>
      </c>
      <c r="C508" s="217"/>
      <c r="D508" s="81" t="s">
        <v>187</v>
      </c>
      <c r="E508" s="136"/>
      <c r="F508" s="136"/>
      <c r="G508" s="136"/>
      <c r="H508" s="25"/>
      <c r="J508" s="26"/>
    </row>
    <row r="509" spans="2:10" s="26" customFormat="1" ht="12.75" hidden="1" x14ac:dyDescent="0.15">
      <c r="B509" s="194">
        <v>463</v>
      </c>
      <c r="C509" s="195"/>
      <c r="D509" s="48" t="s">
        <v>71</v>
      </c>
      <c r="E509" s="61"/>
      <c r="F509" s="61"/>
      <c r="G509" s="61"/>
      <c r="H509" s="5"/>
      <c r="I509" s="25"/>
      <c r="J509" s="17"/>
    </row>
    <row r="510" spans="2:10" ht="12.75" hidden="1" x14ac:dyDescent="0.15">
      <c r="B510" s="210">
        <v>4631</v>
      </c>
      <c r="C510" s="211"/>
      <c r="D510" s="47" t="s">
        <v>71</v>
      </c>
      <c r="E510" s="141"/>
      <c r="F510" s="141"/>
      <c r="G510" s="141"/>
      <c r="J510" s="26"/>
    </row>
    <row r="511" spans="2:10" ht="12.75" hidden="1" x14ac:dyDescent="0.15">
      <c r="B511" s="230">
        <v>46315</v>
      </c>
      <c r="C511" s="231"/>
      <c r="D511" s="57" t="s">
        <v>119</v>
      </c>
      <c r="E511" s="136"/>
      <c r="F511" s="136"/>
      <c r="G511" s="136"/>
    </row>
    <row r="512" spans="2:10" ht="13.5" hidden="1" thickBot="1" x14ac:dyDescent="0.2">
      <c r="B512" s="232"/>
      <c r="C512" s="233"/>
      <c r="D512" s="15" t="s">
        <v>46</v>
      </c>
      <c r="E512" s="60"/>
      <c r="F512" s="60"/>
      <c r="G512" s="60"/>
    </row>
    <row r="513" spans="2:10" ht="12.75" hidden="1" x14ac:dyDescent="0.2">
      <c r="B513" s="54"/>
      <c r="C513" s="54"/>
      <c r="D513" s="38"/>
      <c r="E513" s="88"/>
      <c r="F513" s="88"/>
      <c r="G513" s="88"/>
      <c r="H513" s="25"/>
    </row>
    <row r="514" spans="2:10" s="26" customFormat="1" ht="12.75" hidden="1" x14ac:dyDescent="0.2">
      <c r="B514" s="54"/>
      <c r="C514" s="54"/>
      <c r="D514" s="38"/>
      <c r="E514" s="88"/>
      <c r="F514" s="88"/>
      <c r="G514" s="88"/>
      <c r="H514" s="5"/>
      <c r="I514" s="25"/>
      <c r="J514" s="17"/>
    </row>
    <row r="515" spans="2:10" ht="12.75" hidden="1" x14ac:dyDescent="0.2">
      <c r="B515" s="54"/>
      <c r="C515" s="54"/>
      <c r="D515" s="38"/>
      <c r="E515" s="38"/>
      <c r="F515" s="38"/>
      <c r="G515" s="38"/>
      <c r="J515" s="26"/>
    </row>
    <row r="516" spans="2:10" ht="12.75" hidden="1" x14ac:dyDescent="0.2">
      <c r="B516" s="54"/>
      <c r="C516" s="54"/>
      <c r="D516" s="38"/>
      <c r="E516" s="38"/>
      <c r="F516" s="38"/>
      <c r="G516" s="38"/>
    </row>
    <row r="517" spans="2:10" ht="12.75" hidden="1" x14ac:dyDescent="0.2">
      <c r="B517" s="54"/>
      <c r="C517" s="54"/>
      <c r="D517" s="38"/>
      <c r="E517" s="38"/>
      <c r="F517" s="38"/>
      <c r="G517" s="38"/>
    </row>
    <row r="518" spans="2:10" ht="12.75" hidden="1" x14ac:dyDescent="0.2">
      <c r="B518" s="54"/>
      <c r="C518" s="54"/>
      <c r="D518" s="38"/>
      <c r="E518" s="38"/>
      <c r="F518" s="38"/>
      <c r="G518" s="38"/>
    </row>
    <row r="519" spans="2:10" ht="12.75" hidden="1" x14ac:dyDescent="0.2">
      <c r="B519" s="54"/>
      <c r="C519" s="54"/>
      <c r="D519" s="38"/>
      <c r="E519" s="38"/>
      <c r="F519" s="38"/>
      <c r="G519" s="38"/>
    </row>
    <row r="520" spans="2:10" ht="12.75" hidden="1" x14ac:dyDescent="0.2">
      <c r="B520" s="54"/>
      <c r="C520" s="54"/>
      <c r="D520" s="38"/>
      <c r="E520" s="38"/>
      <c r="F520" s="38"/>
      <c r="G520" s="38"/>
    </row>
    <row r="521" spans="2:10" ht="12.75" hidden="1" x14ac:dyDescent="0.2">
      <c r="B521" s="54"/>
      <c r="C521" s="54"/>
      <c r="D521" s="38"/>
      <c r="E521" s="38"/>
      <c r="F521" s="38"/>
      <c r="G521" s="38"/>
    </row>
    <row r="522" spans="2:10" ht="12.75" hidden="1" x14ac:dyDescent="0.2">
      <c r="B522" s="54"/>
      <c r="C522" s="54"/>
      <c r="D522" s="38"/>
      <c r="E522" s="38"/>
      <c r="F522" s="38"/>
      <c r="G522" s="38"/>
    </row>
    <row r="523" spans="2:10" ht="12.75" hidden="1" x14ac:dyDescent="0.2">
      <c r="B523" s="54"/>
      <c r="C523" s="54"/>
      <c r="D523" s="38"/>
      <c r="E523" s="38"/>
      <c r="F523" s="38"/>
      <c r="G523" s="38"/>
    </row>
    <row r="524" spans="2:10" ht="12.75" hidden="1" x14ac:dyDescent="0.2">
      <c r="B524" s="54"/>
      <c r="C524" s="54"/>
      <c r="D524" s="38"/>
      <c r="E524" s="38"/>
      <c r="F524" s="38"/>
      <c r="G524" s="38"/>
    </row>
    <row r="525" spans="2:10" ht="12.75" hidden="1" x14ac:dyDescent="0.2">
      <c r="B525" s="54"/>
      <c r="C525" s="54"/>
      <c r="D525" s="38"/>
      <c r="E525" s="38"/>
      <c r="F525" s="38"/>
      <c r="G525" s="38"/>
    </row>
    <row r="526" spans="2:10" ht="12.75" hidden="1" x14ac:dyDescent="0.2">
      <c r="B526" s="54"/>
      <c r="C526" s="54"/>
      <c r="D526" s="38"/>
      <c r="E526" s="38"/>
      <c r="F526" s="38"/>
      <c r="G526" s="38"/>
    </row>
    <row r="527" spans="2:10" ht="12.75" hidden="1" x14ac:dyDescent="0.2">
      <c r="B527" s="54"/>
      <c r="C527" s="54"/>
      <c r="D527" s="38"/>
      <c r="E527" s="38"/>
      <c r="F527" s="38"/>
      <c r="G527" s="38"/>
    </row>
    <row r="528" spans="2:10" ht="12.75" hidden="1" x14ac:dyDescent="0.2">
      <c r="B528" s="54"/>
      <c r="C528" s="54"/>
      <c r="D528" s="38"/>
      <c r="E528" s="38"/>
      <c r="F528" s="38"/>
      <c r="G528" s="38"/>
    </row>
    <row r="529" spans="2:10" ht="12.75" hidden="1" x14ac:dyDescent="0.2">
      <c r="B529" s="54"/>
      <c r="C529" s="54"/>
      <c r="D529" s="38"/>
      <c r="E529" s="38"/>
      <c r="F529" s="38"/>
      <c r="G529" s="38"/>
    </row>
    <row r="530" spans="2:10" ht="12.75" hidden="1" x14ac:dyDescent="0.2">
      <c r="B530" s="54"/>
      <c r="C530" s="54"/>
      <c r="D530" s="38"/>
      <c r="E530" s="38"/>
      <c r="F530" s="38"/>
      <c r="G530" s="38"/>
    </row>
    <row r="531" spans="2:10" ht="12.75" hidden="1" x14ac:dyDescent="0.2">
      <c r="B531" s="54"/>
      <c r="C531" s="54"/>
      <c r="D531" s="38"/>
      <c r="E531" s="38"/>
      <c r="F531" s="38"/>
      <c r="G531" s="38"/>
    </row>
    <row r="532" spans="2:10" ht="12.75" hidden="1" x14ac:dyDescent="0.2">
      <c r="B532" s="54"/>
      <c r="C532" s="54"/>
      <c r="D532" s="38"/>
      <c r="E532" s="38"/>
      <c r="F532" s="38"/>
      <c r="G532" s="38"/>
    </row>
    <row r="533" spans="2:10" ht="12.75" hidden="1" x14ac:dyDescent="0.2">
      <c r="B533" s="54"/>
      <c r="C533" s="54"/>
      <c r="D533" s="38"/>
      <c r="E533" s="38"/>
      <c r="F533" s="38"/>
      <c r="G533" s="38"/>
    </row>
    <row r="534" spans="2:10" ht="12.75" hidden="1" x14ac:dyDescent="0.2">
      <c r="B534" s="54"/>
      <c r="C534" s="54"/>
      <c r="D534" s="38"/>
      <c r="E534" s="38"/>
      <c r="F534" s="38"/>
      <c r="G534" s="38"/>
    </row>
    <row r="535" spans="2:10" ht="12.75" hidden="1" x14ac:dyDescent="0.2">
      <c r="B535" s="54"/>
      <c r="C535" s="54"/>
      <c r="D535" s="38"/>
      <c r="E535" s="38"/>
      <c r="F535" s="38"/>
      <c r="G535" s="38"/>
    </row>
    <row r="536" spans="2:10" ht="12.75" hidden="1" x14ac:dyDescent="0.2">
      <c r="B536" s="54"/>
      <c r="C536" s="54"/>
      <c r="D536" s="38"/>
      <c r="E536" s="38"/>
      <c r="F536" s="38"/>
      <c r="G536" s="38"/>
    </row>
    <row r="537" spans="2:10" ht="12.75" hidden="1" x14ac:dyDescent="0.15">
      <c r="B537" s="228" t="s">
        <v>21</v>
      </c>
      <c r="C537" s="229"/>
      <c r="D537" s="100" t="s">
        <v>22</v>
      </c>
      <c r="E537" s="133"/>
      <c r="F537" s="133"/>
      <c r="G537" s="133"/>
    </row>
    <row r="538" spans="2:10" ht="12.75" hidden="1" x14ac:dyDescent="0.15">
      <c r="B538" s="294"/>
      <c r="C538" s="295"/>
      <c r="D538" s="90"/>
      <c r="E538" s="137"/>
      <c r="F538" s="137"/>
      <c r="G538" s="137"/>
    </row>
    <row r="539" spans="2:10" ht="12.75" hidden="1" x14ac:dyDescent="0.15">
      <c r="B539" s="196"/>
      <c r="C539" s="197"/>
      <c r="D539" s="83" t="s">
        <v>68</v>
      </c>
      <c r="E539" s="150"/>
      <c r="F539" s="150"/>
      <c r="G539" s="150"/>
    </row>
    <row r="540" spans="2:10" s="26" customFormat="1" ht="12.75" hidden="1" x14ac:dyDescent="0.15">
      <c r="B540" s="194">
        <v>411</v>
      </c>
      <c r="C540" s="195"/>
      <c r="D540" s="6" t="s">
        <v>23</v>
      </c>
      <c r="E540" s="145"/>
      <c r="F540" s="145"/>
      <c r="G540" s="145"/>
      <c r="H540" s="66">
        <v>16250.43</v>
      </c>
      <c r="I540" s="25"/>
      <c r="J540" s="17"/>
    </row>
    <row r="541" spans="2:10" ht="12.75" hidden="1" x14ac:dyDescent="0.15">
      <c r="B541" s="210">
        <v>4111</v>
      </c>
      <c r="C541" s="211"/>
      <c r="D541" s="7" t="s">
        <v>24</v>
      </c>
      <c r="E541" s="140"/>
      <c r="F541" s="140"/>
      <c r="G541" s="140"/>
      <c r="H541" s="67">
        <f>SUM(H540*0.67)</f>
        <v>10887.788100000002</v>
      </c>
      <c r="J541" s="26"/>
    </row>
    <row r="542" spans="2:10" ht="12.75" hidden="1" x14ac:dyDescent="0.15">
      <c r="B542" s="210">
        <v>4112</v>
      </c>
      <c r="C542" s="211"/>
      <c r="D542" s="7" t="s">
        <v>25</v>
      </c>
      <c r="E542" s="140"/>
      <c r="F542" s="140"/>
      <c r="G542" s="140"/>
      <c r="H542" s="67">
        <f>SUM(H540*0.09)</f>
        <v>1462.5387000000001</v>
      </c>
    </row>
    <row r="543" spans="2:10" ht="12.75" hidden="1" x14ac:dyDescent="0.15">
      <c r="B543" s="210">
        <v>4113</v>
      </c>
      <c r="C543" s="211"/>
      <c r="D543" s="7" t="s">
        <v>26</v>
      </c>
      <c r="E543" s="140"/>
      <c r="F543" s="140"/>
      <c r="G543" s="140"/>
      <c r="H543" s="67">
        <f>SUM(H540*0.24)</f>
        <v>3900.1032</v>
      </c>
    </row>
    <row r="544" spans="2:10" ht="12.75" hidden="1" x14ac:dyDescent="0.15">
      <c r="B544" s="210">
        <v>4114</v>
      </c>
      <c r="C544" s="211"/>
      <c r="D544" s="7" t="s">
        <v>27</v>
      </c>
      <c r="E544" s="140"/>
      <c r="F544" s="140"/>
      <c r="G544" s="140"/>
      <c r="H544" s="67">
        <f>SUM(H540*0.0105)</f>
        <v>170.62951500000003</v>
      </c>
    </row>
    <row r="545" spans="2:10" ht="12.75" hidden="1" x14ac:dyDescent="0.15">
      <c r="B545" s="210">
        <v>4115</v>
      </c>
      <c r="C545" s="211"/>
      <c r="D545" s="7" t="s">
        <v>28</v>
      </c>
      <c r="E545" s="140"/>
      <c r="F545" s="140"/>
      <c r="G545" s="140"/>
      <c r="H545" s="67">
        <f>SUM(H542*0.13)</f>
        <v>190.130031</v>
      </c>
    </row>
    <row r="546" spans="2:10" s="26" customFormat="1" ht="12.75" hidden="1" x14ac:dyDescent="0.15">
      <c r="B546" s="194">
        <v>412</v>
      </c>
      <c r="C546" s="195"/>
      <c r="D546" s="6" t="s">
        <v>29</v>
      </c>
      <c r="E546" s="145"/>
      <c r="F546" s="145"/>
      <c r="G546" s="145"/>
      <c r="H546" s="120"/>
      <c r="I546" s="25"/>
      <c r="J546" s="17"/>
    </row>
    <row r="547" spans="2:10" ht="12.75" hidden="1" x14ac:dyDescent="0.15">
      <c r="B547" s="210">
        <v>4127</v>
      </c>
      <c r="C547" s="211"/>
      <c r="D547" s="7" t="s">
        <v>30</v>
      </c>
      <c r="E547" s="141"/>
      <c r="F547" s="141"/>
      <c r="G547" s="141"/>
      <c r="H547" s="25"/>
      <c r="J547" s="26"/>
    </row>
    <row r="548" spans="2:10" s="26" customFormat="1" ht="12.75" hidden="1" x14ac:dyDescent="0.15">
      <c r="B548" s="194">
        <v>413</v>
      </c>
      <c r="C548" s="195"/>
      <c r="D548" s="6" t="s">
        <v>85</v>
      </c>
      <c r="E548" s="60"/>
      <c r="F548" s="60"/>
      <c r="G548" s="60"/>
      <c r="H548" s="5"/>
      <c r="I548" s="25"/>
      <c r="J548" s="17"/>
    </row>
    <row r="549" spans="2:10" ht="12.75" hidden="1" x14ac:dyDescent="0.15">
      <c r="B549" s="210">
        <v>4131</v>
      </c>
      <c r="C549" s="211"/>
      <c r="D549" s="7" t="s">
        <v>86</v>
      </c>
      <c r="E549" s="141"/>
      <c r="F549" s="141"/>
      <c r="G549" s="141"/>
      <c r="H549" s="25"/>
      <c r="J549" s="26"/>
    </row>
    <row r="550" spans="2:10" s="26" customFormat="1" ht="12.75" hidden="1" x14ac:dyDescent="0.15">
      <c r="B550" s="194">
        <v>414</v>
      </c>
      <c r="C550" s="195"/>
      <c r="D550" s="6" t="s">
        <v>89</v>
      </c>
      <c r="E550" s="60"/>
      <c r="F550" s="60"/>
      <c r="G550" s="60"/>
      <c r="H550" s="5"/>
      <c r="I550" s="25"/>
      <c r="J550" s="17"/>
    </row>
    <row r="551" spans="2:10" ht="12.75" hidden="1" x14ac:dyDescent="0.15">
      <c r="B551" s="210">
        <v>4141</v>
      </c>
      <c r="C551" s="211"/>
      <c r="D551" s="7" t="s">
        <v>90</v>
      </c>
      <c r="E551" s="141"/>
      <c r="F551" s="141"/>
      <c r="G551" s="141"/>
      <c r="J551" s="26"/>
    </row>
    <row r="552" spans="2:10" ht="12.75" hidden="1" x14ac:dyDescent="0.15">
      <c r="B552" s="210">
        <v>4143</v>
      </c>
      <c r="C552" s="211"/>
      <c r="D552" s="7" t="s">
        <v>92</v>
      </c>
      <c r="E552" s="136"/>
      <c r="F552" s="136"/>
      <c r="G552" s="136"/>
    </row>
    <row r="553" spans="2:10" ht="12.75" hidden="1" x14ac:dyDescent="0.15">
      <c r="B553" s="210">
        <v>4149</v>
      </c>
      <c r="C553" s="211"/>
      <c r="D553" s="7" t="s">
        <v>95</v>
      </c>
      <c r="E553" s="136"/>
      <c r="F553" s="136"/>
      <c r="G553" s="136"/>
      <c r="H553" s="25"/>
    </row>
    <row r="554" spans="2:10" s="26" customFormat="1" ht="12.75" hidden="1" x14ac:dyDescent="0.15">
      <c r="B554" s="194">
        <v>441</v>
      </c>
      <c r="C554" s="195"/>
      <c r="D554" s="6" t="s">
        <v>48</v>
      </c>
      <c r="E554" s="61"/>
      <c r="F554" s="61"/>
      <c r="G554" s="61"/>
      <c r="H554" s="5"/>
      <c r="I554" s="25"/>
      <c r="J554" s="17"/>
    </row>
    <row r="555" spans="2:10" ht="12.75" hidden="1" customHeight="1" x14ac:dyDescent="0.15">
      <c r="B555" s="216">
        <v>4415</v>
      </c>
      <c r="C555" s="217"/>
      <c r="D555" s="7" t="s">
        <v>50</v>
      </c>
      <c r="E555" s="136"/>
      <c r="F555" s="136"/>
      <c r="G555" s="136"/>
      <c r="H555" s="25"/>
      <c r="J555" s="26"/>
    </row>
    <row r="556" spans="2:10" s="26" customFormat="1" ht="12.75" hidden="1" x14ac:dyDescent="0.15">
      <c r="B556" s="194">
        <v>463</v>
      </c>
      <c r="C556" s="195"/>
      <c r="D556" s="6" t="s">
        <v>71</v>
      </c>
      <c r="E556" s="60"/>
      <c r="F556" s="60"/>
      <c r="G556" s="60"/>
      <c r="H556" s="5"/>
      <c r="I556" s="25"/>
      <c r="J556" s="17"/>
    </row>
    <row r="557" spans="2:10" ht="12.75" hidden="1" customHeight="1" x14ac:dyDescent="0.15">
      <c r="B557" s="216">
        <v>4631</v>
      </c>
      <c r="C557" s="217"/>
      <c r="D557" s="7" t="s">
        <v>71</v>
      </c>
      <c r="E557" s="141"/>
      <c r="F557" s="141"/>
      <c r="G557" s="141"/>
      <c r="J557" s="26"/>
    </row>
    <row r="558" spans="2:10" ht="12.75" hidden="1" x14ac:dyDescent="0.15">
      <c r="B558" s="230">
        <v>46315</v>
      </c>
      <c r="C558" s="231"/>
      <c r="D558" s="57" t="s">
        <v>119</v>
      </c>
      <c r="E558" s="136"/>
      <c r="F558" s="136"/>
      <c r="G558" s="136"/>
    </row>
    <row r="559" spans="2:10" ht="13.5" hidden="1" thickBot="1" x14ac:dyDescent="0.2">
      <c r="B559" s="232"/>
      <c r="C559" s="233"/>
      <c r="D559" s="15" t="s">
        <v>46</v>
      </c>
      <c r="E559" s="61"/>
      <c r="F559" s="61"/>
      <c r="G559" s="61"/>
    </row>
    <row r="560" spans="2:10" ht="12.75" hidden="1" x14ac:dyDescent="0.2">
      <c r="B560" s="54"/>
      <c r="C560" s="54"/>
      <c r="D560" s="38"/>
      <c r="E560" s="38"/>
      <c r="F560" s="38"/>
      <c r="G560" s="38"/>
    </row>
    <row r="561" spans="2:7" ht="12.75" hidden="1" x14ac:dyDescent="0.2">
      <c r="B561" s="54"/>
      <c r="C561" s="54"/>
      <c r="D561" s="38"/>
      <c r="E561" s="38"/>
      <c r="F561" s="38"/>
      <c r="G561" s="38"/>
    </row>
    <row r="562" spans="2:7" ht="12.75" hidden="1" x14ac:dyDescent="0.2">
      <c r="B562" s="54"/>
      <c r="C562" s="54"/>
      <c r="D562" s="38"/>
      <c r="E562" s="38"/>
      <c r="F562" s="38"/>
      <c r="G562" s="38"/>
    </row>
    <row r="563" spans="2:7" ht="12.75" hidden="1" x14ac:dyDescent="0.2">
      <c r="B563" s="54"/>
      <c r="C563" s="54"/>
      <c r="D563" s="38"/>
      <c r="E563" s="38"/>
      <c r="F563" s="38"/>
      <c r="G563" s="38"/>
    </row>
    <row r="564" spans="2:7" ht="12.75" hidden="1" x14ac:dyDescent="0.2">
      <c r="B564" s="54"/>
      <c r="C564" s="54"/>
      <c r="D564" s="38"/>
      <c r="E564" s="38"/>
      <c r="F564" s="38"/>
      <c r="G564" s="38"/>
    </row>
    <row r="565" spans="2:7" ht="12.75" hidden="1" x14ac:dyDescent="0.2">
      <c r="B565" s="54"/>
      <c r="C565" s="54"/>
      <c r="D565" s="38"/>
      <c r="E565" s="38"/>
      <c r="F565" s="38"/>
      <c r="G565" s="38"/>
    </row>
    <row r="566" spans="2:7" ht="12.75" hidden="1" x14ac:dyDescent="0.2">
      <c r="B566" s="54"/>
      <c r="C566" s="54"/>
      <c r="D566" s="38"/>
      <c r="E566" s="38"/>
      <c r="F566" s="38"/>
      <c r="G566" s="38"/>
    </row>
    <row r="567" spans="2:7" ht="12.75" hidden="1" x14ac:dyDescent="0.2">
      <c r="B567" s="54"/>
      <c r="C567" s="54"/>
      <c r="D567" s="38"/>
      <c r="E567" s="38"/>
      <c r="F567" s="38"/>
      <c r="G567" s="38"/>
    </row>
    <row r="568" spans="2:7" ht="12.75" hidden="1" x14ac:dyDescent="0.2">
      <c r="B568" s="54"/>
      <c r="C568" s="54"/>
      <c r="D568" s="38"/>
      <c r="E568" s="38"/>
      <c r="F568" s="38"/>
      <c r="G568" s="38"/>
    </row>
    <row r="569" spans="2:7" ht="12.75" hidden="1" x14ac:dyDescent="0.2">
      <c r="B569" s="54"/>
      <c r="C569" s="54"/>
      <c r="D569" s="38"/>
      <c r="E569" s="38"/>
      <c r="F569" s="38"/>
      <c r="G569" s="38"/>
    </row>
    <row r="570" spans="2:7" ht="12.75" hidden="1" x14ac:dyDescent="0.2">
      <c r="B570" s="54"/>
      <c r="C570" s="54"/>
      <c r="D570" s="38"/>
      <c r="E570" s="38"/>
      <c r="F570" s="38"/>
      <c r="G570" s="38"/>
    </row>
    <row r="571" spans="2:7" ht="12.75" hidden="1" x14ac:dyDescent="0.2">
      <c r="B571" s="54"/>
      <c r="C571" s="54"/>
      <c r="D571" s="38"/>
      <c r="E571" s="38"/>
      <c r="F571" s="38"/>
      <c r="G571" s="38"/>
    </row>
    <row r="572" spans="2:7" ht="12.75" hidden="1" x14ac:dyDescent="0.2">
      <c r="B572" s="54"/>
      <c r="C572" s="54"/>
      <c r="D572" s="38"/>
      <c r="E572" s="38"/>
      <c r="F572" s="38"/>
      <c r="G572" s="38"/>
    </row>
    <row r="573" spans="2:7" ht="12.75" hidden="1" x14ac:dyDescent="0.2">
      <c r="B573" s="54"/>
      <c r="C573" s="54"/>
      <c r="D573" s="38"/>
      <c r="E573" s="38"/>
      <c r="F573" s="38"/>
      <c r="G573" s="38"/>
    </row>
    <row r="574" spans="2:7" ht="12.75" hidden="1" x14ac:dyDescent="0.2">
      <c r="B574" s="54"/>
      <c r="C574" s="54"/>
      <c r="D574" s="38"/>
      <c r="E574" s="38"/>
      <c r="F574" s="38"/>
      <c r="G574" s="38"/>
    </row>
    <row r="575" spans="2:7" ht="12.75" hidden="1" x14ac:dyDescent="0.2">
      <c r="B575" s="54"/>
      <c r="C575" s="54"/>
      <c r="D575" s="38"/>
      <c r="E575" s="38"/>
      <c r="F575" s="38"/>
      <c r="G575" s="38"/>
    </row>
    <row r="576" spans="2:7" ht="12.75" hidden="1" x14ac:dyDescent="0.2">
      <c r="B576" s="54"/>
      <c r="C576" s="54"/>
      <c r="D576" s="38"/>
      <c r="E576" s="38"/>
      <c r="F576" s="38"/>
      <c r="G576" s="38"/>
    </row>
    <row r="577" spans="2:7" ht="12.75" hidden="1" x14ac:dyDescent="0.2">
      <c r="B577" s="54"/>
      <c r="C577" s="54"/>
      <c r="D577" s="38"/>
      <c r="E577" s="38"/>
      <c r="F577" s="38"/>
      <c r="G577" s="38"/>
    </row>
    <row r="578" spans="2:7" ht="12.75" hidden="1" x14ac:dyDescent="0.2">
      <c r="B578" s="54"/>
      <c r="C578" s="54"/>
      <c r="D578" s="38"/>
      <c r="E578" s="38"/>
      <c r="F578" s="38"/>
      <c r="G578" s="38"/>
    </row>
    <row r="579" spans="2:7" ht="12.75" hidden="1" x14ac:dyDescent="0.2">
      <c r="B579" s="54"/>
      <c r="C579" s="54"/>
      <c r="D579" s="38"/>
      <c r="E579" s="38"/>
      <c r="F579" s="38"/>
      <c r="G579" s="38"/>
    </row>
    <row r="580" spans="2:7" ht="12.75" hidden="1" x14ac:dyDescent="0.2">
      <c r="B580" s="54"/>
      <c r="C580" s="54"/>
      <c r="D580" s="38"/>
      <c r="E580" s="38"/>
      <c r="F580" s="38"/>
      <c r="G580" s="38"/>
    </row>
    <row r="581" spans="2:7" ht="12.75" hidden="1" x14ac:dyDescent="0.2">
      <c r="B581" s="54"/>
      <c r="C581" s="54"/>
      <c r="D581" s="38"/>
      <c r="E581" s="38"/>
      <c r="F581" s="38"/>
      <c r="G581" s="38"/>
    </row>
    <row r="582" spans="2:7" ht="12.75" hidden="1" x14ac:dyDescent="0.2">
      <c r="B582" s="54"/>
      <c r="C582" s="54"/>
      <c r="D582" s="38"/>
      <c r="E582" s="38"/>
      <c r="F582" s="38"/>
      <c r="G582" s="38"/>
    </row>
    <row r="583" spans="2:7" ht="12.75" hidden="1" x14ac:dyDescent="0.2">
      <c r="B583" s="54"/>
      <c r="C583" s="54"/>
      <c r="D583" s="38"/>
      <c r="E583" s="38"/>
      <c r="F583" s="38"/>
      <c r="G583" s="38"/>
    </row>
    <row r="584" spans="2:7" ht="12.75" hidden="1" x14ac:dyDescent="0.2">
      <c r="B584" s="54"/>
      <c r="C584" s="54"/>
      <c r="D584" s="38"/>
      <c r="E584" s="38"/>
      <c r="F584" s="38"/>
      <c r="G584" s="38"/>
    </row>
    <row r="585" spans="2:7" ht="12.75" hidden="1" x14ac:dyDescent="0.2">
      <c r="B585" s="54"/>
      <c r="C585" s="54"/>
      <c r="D585" s="38"/>
      <c r="E585" s="38"/>
      <c r="F585" s="38"/>
      <c r="G585" s="38"/>
    </row>
    <row r="586" spans="2:7" ht="12.75" hidden="1" x14ac:dyDescent="0.2">
      <c r="B586" s="54"/>
      <c r="C586" s="54"/>
      <c r="D586" s="38"/>
      <c r="E586" s="38"/>
      <c r="F586" s="38"/>
      <c r="G586" s="38"/>
    </row>
    <row r="587" spans="2:7" ht="12.75" hidden="1" x14ac:dyDescent="0.2">
      <c r="B587" s="54"/>
      <c r="C587" s="54"/>
      <c r="D587" s="38"/>
      <c r="E587" s="38"/>
      <c r="F587" s="38"/>
      <c r="G587" s="38"/>
    </row>
    <row r="588" spans="2:7" ht="12.75" hidden="1" x14ac:dyDescent="0.2">
      <c r="B588" s="54"/>
      <c r="C588" s="54"/>
      <c r="D588" s="38"/>
      <c r="E588" s="38"/>
      <c r="F588" s="38"/>
      <c r="G588" s="38"/>
    </row>
    <row r="589" spans="2:7" ht="12.75" hidden="1" x14ac:dyDescent="0.2">
      <c r="B589" s="54"/>
      <c r="C589" s="54"/>
      <c r="D589" s="38"/>
      <c r="E589" s="38"/>
      <c r="F589" s="38"/>
      <c r="G589" s="38"/>
    </row>
    <row r="590" spans="2:7" ht="12.75" hidden="1" x14ac:dyDescent="0.15">
      <c r="B590" s="228" t="s">
        <v>21</v>
      </c>
      <c r="C590" s="229"/>
      <c r="D590" s="100" t="s">
        <v>22</v>
      </c>
      <c r="E590" s="133"/>
      <c r="F590" s="133"/>
      <c r="G590" s="133"/>
    </row>
    <row r="591" spans="2:7" ht="12.75" hidden="1" x14ac:dyDescent="0.15">
      <c r="B591" s="196"/>
      <c r="C591" s="197"/>
      <c r="D591" s="62"/>
      <c r="E591" s="144"/>
      <c r="F591" s="144"/>
      <c r="G591" s="144"/>
    </row>
    <row r="592" spans="2:7" ht="12.75" hidden="1" x14ac:dyDescent="0.15">
      <c r="B592" s="196"/>
      <c r="C592" s="197"/>
      <c r="D592" s="75" t="s">
        <v>57</v>
      </c>
      <c r="E592" s="148"/>
      <c r="F592" s="148"/>
      <c r="G592" s="148"/>
    </row>
    <row r="593" spans="2:12" s="26" customFormat="1" ht="12.75" hidden="1" x14ac:dyDescent="0.15">
      <c r="B593" s="194">
        <v>411</v>
      </c>
      <c r="C593" s="195"/>
      <c r="D593" s="6" t="s">
        <v>23</v>
      </c>
      <c r="E593" s="145"/>
      <c r="F593" s="145"/>
      <c r="G593" s="145"/>
      <c r="H593" s="66">
        <v>12288.21</v>
      </c>
      <c r="I593" s="25"/>
      <c r="J593" s="17"/>
    </row>
    <row r="594" spans="2:12" ht="12.75" hidden="1" x14ac:dyDescent="0.15">
      <c r="B594" s="210">
        <v>4111</v>
      </c>
      <c r="C594" s="211"/>
      <c r="D594" s="7" t="s">
        <v>24</v>
      </c>
      <c r="E594" s="140"/>
      <c r="F594" s="140"/>
      <c r="G594" s="140"/>
      <c r="H594" s="67">
        <f>SUM(H593*0.67)</f>
        <v>8233.1006999999991</v>
      </c>
      <c r="J594" s="26"/>
    </row>
    <row r="595" spans="2:12" ht="12.75" hidden="1" x14ac:dyDescent="0.15">
      <c r="B595" s="210">
        <v>4112</v>
      </c>
      <c r="C595" s="211"/>
      <c r="D595" s="7" t="s">
        <v>25</v>
      </c>
      <c r="E595" s="140"/>
      <c r="F595" s="140"/>
      <c r="G595" s="140"/>
      <c r="H595" s="67">
        <f>SUM(H593*0.09)</f>
        <v>1105.9388999999999</v>
      </c>
    </row>
    <row r="596" spans="2:12" ht="12.75" hidden="1" x14ac:dyDescent="0.15">
      <c r="B596" s="210">
        <v>4113</v>
      </c>
      <c r="C596" s="211"/>
      <c r="D596" s="7" t="s">
        <v>26</v>
      </c>
      <c r="E596" s="140"/>
      <c r="F596" s="140"/>
      <c r="G596" s="140"/>
      <c r="H596" s="67">
        <f>SUM(H593*0.24)</f>
        <v>2949.1703999999995</v>
      </c>
    </row>
    <row r="597" spans="2:12" ht="12.75" hidden="1" x14ac:dyDescent="0.15">
      <c r="B597" s="210">
        <v>4114</v>
      </c>
      <c r="C597" s="211"/>
      <c r="D597" s="7" t="s">
        <v>27</v>
      </c>
      <c r="E597" s="140"/>
      <c r="F597" s="140"/>
      <c r="G597" s="140"/>
      <c r="H597" s="67">
        <f>SUM(H593*0.0105)</f>
        <v>129.026205</v>
      </c>
    </row>
    <row r="598" spans="2:12" ht="12.75" hidden="1" x14ac:dyDescent="0.15">
      <c r="B598" s="210">
        <v>4115</v>
      </c>
      <c r="C598" s="211"/>
      <c r="D598" s="7" t="s">
        <v>28</v>
      </c>
      <c r="E598" s="140"/>
      <c r="F598" s="140"/>
      <c r="G598" s="140"/>
      <c r="H598" s="67">
        <f>SUM(H595*0.13)</f>
        <v>143.77205699999999</v>
      </c>
    </row>
    <row r="599" spans="2:12" s="26" customFormat="1" ht="12.75" hidden="1" x14ac:dyDescent="0.15">
      <c r="B599" s="194">
        <v>412</v>
      </c>
      <c r="C599" s="195"/>
      <c r="D599" s="6" t="s">
        <v>29</v>
      </c>
      <c r="E599" s="60"/>
      <c r="F599" s="60"/>
      <c r="G599" s="60"/>
      <c r="H599" s="5"/>
      <c r="I599" s="25"/>
      <c r="J599" s="17"/>
    </row>
    <row r="600" spans="2:12" ht="12.75" hidden="1" x14ac:dyDescent="0.15">
      <c r="B600" s="210">
        <v>4127</v>
      </c>
      <c r="C600" s="211"/>
      <c r="D600" s="7" t="s">
        <v>30</v>
      </c>
      <c r="E600" s="141"/>
      <c r="F600" s="141"/>
      <c r="G600" s="141"/>
      <c r="H600" s="25"/>
      <c r="J600" s="26"/>
    </row>
    <row r="601" spans="2:12" s="26" customFormat="1" ht="12.75" hidden="1" x14ac:dyDescent="0.15">
      <c r="B601" s="194">
        <v>413</v>
      </c>
      <c r="C601" s="195"/>
      <c r="D601" s="6" t="s">
        <v>85</v>
      </c>
      <c r="E601" s="60"/>
      <c r="F601" s="60"/>
      <c r="G601" s="60"/>
      <c r="H601" s="5"/>
      <c r="I601" s="25"/>
      <c r="J601" s="17"/>
    </row>
    <row r="602" spans="2:12" ht="12.75" hidden="1" customHeight="1" x14ac:dyDescent="0.15">
      <c r="B602" s="216">
        <v>4131</v>
      </c>
      <c r="C602" s="217"/>
      <c r="D602" s="7" t="s">
        <v>86</v>
      </c>
      <c r="E602" s="141"/>
      <c r="F602" s="141"/>
      <c r="G602" s="141"/>
      <c r="H602" s="25"/>
      <c r="J602" s="26"/>
    </row>
    <row r="603" spans="2:12" s="26" customFormat="1" ht="12.75" hidden="1" customHeight="1" x14ac:dyDescent="0.15">
      <c r="B603" s="194">
        <v>414</v>
      </c>
      <c r="C603" s="195"/>
      <c r="D603" s="6" t="s">
        <v>89</v>
      </c>
      <c r="E603" s="60"/>
      <c r="F603" s="60"/>
      <c r="G603" s="60"/>
      <c r="H603" s="5"/>
      <c r="I603" s="25"/>
      <c r="J603" s="17"/>
    </row>
    <row r="604" spans="2:12" ht="12.75" hidden="1" customHeight="1" x14ac:dyDescent="0.15">
      <c r="B604" s="216">
        <v>4141</v>
      </c>
      <c r="C604" s="217"/>
      <c r="D604" s="7" t="s">
        <v>90</v>
      </c>
      <c r="E604" s="141"/>
      <c r="F604" s="141"/>
      <c r="G604" s="141"/>
      <c r="J604" s="26"/>
    </row>
    <row r="605" spans="2:12" ht="12.75" hidden="1" customHeight="1" x14ac:dyDescent="0.15">
      <c r="B605" s="216">
        <v>4143</v>
      </c>
      <c r="C605" s="217"/>
      <c r="D605" s="7" t="s">
        <v>92</v>
      </c>
      <c r="E605" s="141"/>
      <c r="F605" s="141"/>
      <c r="G605" s="141"/>
    </row>
    <row r="606" spans="2:12" ht="12.75" hidden="1" customHeight="1" x14ac:dyDescent="0.15">
      <c r="B606" s="216">
        <v>4149</v>
      </c>
      <c r="C606" s="217"/>
      <c r="D606" s="7" t="s">
        <v>95</v>
      </c>
      <c r="E606" s="136"/>
      <c r="F606" s="136"/>
      <c r="G606" s="136"/>
      <c r="H606" s="25"/>
    </row>
    <row r="607" spans="2:12" s="26" customFormat="1" ht="12.75" hidden="1" x14ac:dyDescent="0.15">
      <c r="B607" s="194">
        <v>441</v>
      </c>
      <c r="C607" s="195"/>
      <c r="D607" s="6" t="s">
        <v>48</v>
      </c>
      <c r="E607" s="61"/>
      <c r="F607" s="61"/>
      <c r="G607" s="61"/>
      <c r="H607" s="5"/>
      <c r="I607" s="25"/>
      <c r="J607" s="17"/>
    </row>
    <row r="608" spans="2:12" ht="12.75" hidden="1" customHeight="1" x14ac:dyDescent="0.15">
      <c r="B608" s="216">
        <v>4415</v>
      </c>
      <c r="C608" s="217"/>
      <c r="D608" s="14" t="s">
        <v>187</v>
      </c>
      <c r="E608" s="136"/>
      <c r="F608" s="136"/>
      <c r="G608" s="136"/>
      <c r="J608" s="26"/>
      <c r="L608" s="127"/>
    </row>
    <row r="609" spans="2:10" ht="12.75" hidden="1" customHeight="1" x14ac:dyDescent="0.15">
      <c r="B609" s="216">
        <v>4419</v>
      </c>
      <c r="C609" s="217"/>
      <c r="D609" s="14" t="s">
        <v>110</v>
      </c>
      <c r="E609" s="141"/>
      <c r="F609" s="141"/>
      <c r="G609" s="141"/>
      <c r="H609" s="25"/>
    </row>
    <row r="610" spans="2:10" s="26" customFormat="1" ht="12.75" hidden="1" x14ac:dyDescent="0.15">
      <c r="B610" s="194">
        <v>463</v>
      </c>
      <c r="C610" s="195"/>
      <c r="D610" s="6" t="s">
        <v>71</v>
      </c>
      <c r="E610" s="60"/>
      <c r="F610" s="60"/>
      <c r="G610" s="60"/>
      <c r="H610" s="5"/>
      <c r="I610" s="25"/>
      <c r="J610" s="17"/>
    </row>
    <row r="611" spans="2:10" ht="12.75" hidden="1" x14ac:dyDescent="0.15">
      <c r="B611" s="210">
        <v>4631</v>
      </c>
      <c r="C611" s="211"/>
      <c r="D611" s="7" t="s">
        <v>71</v>
      </c>
      <c r="E611" s="141"/>
      <c r="F611" s="141"/>
      <c r="G611" s="141"/>
      <c r="J611" s="26"/>
    </row>
    <row r="612" spans="2:10" ht="12.75" hidden="1" x14ac:dyDescent="0.15">
      <c r="B612" s="230">
        <v>46315</v>
      </c>
      <c r="C612" s="231"/>
      <c r="D612" s="7" t="s">
        <v>119</v>
      </c>
      <c r="E612" s="136"/>
      <c r="F612" s="136"/>
      <c r="G612" s="136"/>
    </row>
    <row r="613" spans="2:10" ht="13.5" hidden="1" thickBot="1" x14ac:dyDescent="0.2">
      <c r="B613" s="232"/>
      <c r="C613" s="233"/>
      <c r="D613" s="15" t="s">
        <v>46</v>
      </c>
      <c r="E613" s="61"/>
      <c r="F613" s="61"/>
      <c r="G613" s="61"/>
    </row>
    <row r="614" spans="2:10" ht="12.75" hidden="1" x14ac:dyDescent="0.2">
      <c r="B614" s="54"/>
      <c r="C614" s="54"/>
      <c r="D614" s="87"/>
      <c r="E614" s="91"/>
      <c r="F614" s="91"/>
      <c r="G614" s="91"/>
    </row>
    <row r="615" spans="2:10" ht="12.75" hidden="1" x14ac:dyDescent="0.2">
      <c r="B615" s="54"/>
      <c r="C615" s="54"/>
      <c r="D615" s="87"/>
      <c r="E615" s="91"/>
      <c r="F615" s="91"/>
      <c r="G615" s="91"/>
    </row>
    <row r="616" spans="2:10" ht="12.75" hidden="1" x14ac:dyDescent="0.2">
      <c r="B616" s="54"/>
      <c r="C616" s="54"/>
      <c r="D616" s="38"/>
      <c r="E616" s="38"/>
      <c r="F616" s="38"/>
      <c r="G616" s="38"/>
    </row>
    <row r="617" spans="2:10" ht="12.75" hidden="1" x14ac:dyDescent="0.2">
      <c r="B617" s="54"/>
      <c r="C617" s="54"/>
      <c r="D617" s="38"/>
      <c r="E617" s="38"/>
      <c r="F617" s="38"/>
      <c r="G617" s="38"/>
    </row>
    <row r="618" spans="2:10" ht="12.75" hidden="1" x14ac:dyDescent="0.2">
      <c r="B618" s="54"/>
      <c r="C618" s="54"/>
      <c r="D618" s="38"/>
      <c r="E618" s="38"/>
      <c r="F618" s="38"/>
      <c r="G618" s="38"/>
    </row>
    <row r="619" spans="2:10" ht="12.75" hidden="1" x14ac:dyDescent="0.2">
      <c r="B619" s="54"/>
      <c r="C619" s="54"/>
      <c r="D619" s="38"/>
      <c r="E619" s="38"/>
      <c r="F619" s="38"/>
      <c r="G619" s="38"/>
    </row>
    <row r="620" spans="2:10" ht="12.75" hidden="1" x14ac:dyDescent="0.2">
      <c r="B620" s="54"/>
      <c r="C620" s="54"/>
      <c r="D620" s="38"/>
      <c r="E620" s="38"/>
      <c r="F620" s="38"/>
      <c r="G620" s="38"/>
    </row>
    <row r="621" spans="2:10" ht="12.75" hidden="1" x14ac:dyDescent="0.2">
      <c r="B621" s="54"/>
      <c r="C621" s="54"/>
      <c r="D621" s="38"/>
      <c r="E621" s="38"/>
      <c r="F621" s="38"/>
      <c r="G621" s="38"/>
    </row>
    <row r="622" spans="2:10" ht="12.75" hidden="1" x14ac:dyDescent="0.2">
      <c r="B622" s="54"/>
      <c r="C622" s="54"/>
      <c r="D622" s="38"/>
      <c r="E622" s="38"/>
      <c r="F622" s="38"/>
      <c r="G622" s="38"/>
    </row>
    <row r="623" spans="2:10" ht="12.75" hidden="1" x14ac:dyDescent="0.2">
      <c r="B623" s="54"/>
      <c r="C623" s="54"/>
      <c r="D623" s="38"/>
      <c r="E623" s="38"/>
      <c r="F623" s="38"/>
      <c r="G623" s="38"/>
    </row>
    <row r="624" spans="2:10" ht="12.75" hidden="1" x14ac:dyDescent="0.2">
      <c r="B624" s="54"/>
      <c r="C624" s="54"/>
      <c r="D624" s="38"/>
      <c r="E624" s="38"/>
      <c r="F624" s="38"/>
      <c r="G624" s="38"/>
    </row>
    <row r="625" spans="2:7" ht="12.75" hidden="1" x14ac:dyDescent="0.2">
      <c r="B625" s="54"/>
      <c r="C625" s="54"/>
      <c r="D625" s="38"/>
      <c r="E625" s="38"/>
      <c r="F625" s="38"/>
      <c r="G625" s="38"/>
    </row>
    <row r="626" spans="2:7" ht="12.75" hidden="1" x14ac:dyDescent="0.2">
      <c r="B626" s="54"/>
      <c r="C626" s="54"/>
      <c r="D626" s="38"/>
      <c r="E626" s="38"/>
      <c r="F626" s="38"/>
      <c r="G626" s="38"/>
    </row>
    <row r="627" spans="2:7" ht="12.75" hidden="1" x14ac:dyDescent="0.2">
      <c r="B627" s="54"/>
      <c r="C627" s="54"/>
      <c r="D627" s="38"/>
      <c r="E627" s="38"/>
      <c r="F627" s="38"/>
      <c r="G627" s="38"/>
    </row>
    <row r="628" spans="2:7" ht="12.75" hidden="1" x14ac:dyDescent="0.2">
      <c r="B628" s="54"/>
      <c r="C628" s="54"/>
      <c r="D628" s="38"/>
      <c r="E628" s="38"/>
      <c r="F628" s="38"/>
      <c r="G628" s="38"/>
    </row>
    <row r="629" spans="2:7" ht="12.75" hidden="1" x14ac:dyDescent="0.2">
      <c r="B629" s="54"/>
      <c r="C629" s="54"/>
      <c r="D629" s="38"/>
      <c r="E629" s="38"/>
      <c r="F629" s="38"/>
      <c r="G629" s="38"/>
    </row>
    <row r="630" spans="2:7" ht="12.75" hidden="1" x14ac:dyDescent="0.2">
      <c r="B630" s="54"/>
      <c r="C630" s="54"/>
      <c r="D630" s="38"/>
      <c r="E630" s="38"/>
      <c r="F630" s="38"/>
      <c r="G630" s="38"/>
    </row>
    <row r="631" spans="2:7" ht="12.75" hidden="1" x14ac:dyDescent="0.2">
      <c r="B631" s="54"/>
      <c r="C631" s="54"/>
      <c r="D631" s="38"/>
      <c r="E631" s="38"/>
      <c r="F631" s="38"/>
      <c r="G631" s="38"/>
    </row>
    <row r="632" spans="2:7" ht="12.75" hidden="1" x14ac:dyDescent="0.2">
      <c r="B632" s="54"/>
      <c r="C632" s="54"/>
      <c r="D632" s="38"/>
      <c r="E632" s="38"/>
      <c r="F632" s="38"/>
      <c r="G632" s="38"/>
    </row>
    <row r="633" spans="2:7" ht="12.75" hidden="1" x14ac:dyDescent="0.2">
      <c r="B633" s="54"/>
      <c r="C633" s="54"/>
      <c r="D633" s="38"/>
      <c r="E633" s="38"/>
      <c r="F633" s="38"/>
      <c r="G633" s="38"/>
    </row>
    <row r="634" spans="2:7" ht="12.75" hidden="1" x14ac:dyDescent="0.2">
      <c r="B634" s="54"/>
      <c r="C634" s="54"/>
      <c r="D634" s="38"/>
      <c r="E634" s="38"/>
      <c r="F634" s="38"/>
      <c r="G634" s="38"/>
    </row>
    <row r="635" spans="2:7" ht="12.75" hidden="1" x14ac:dyDescent="0.2">
      <c r="B635" s="54"/>
      <c r="C635" s="54"/>
      <c r="D635" s="38"/>
      <c r="E635" s="38"/>
      <c r="F635" s="38"/>
      <c r="G635" s="38"/>
    </row>
    <row r="636" spans="2:7" ht="12.75" hidden="1" x14ac:dyDescent="0.2">
      <c r="B636" s="54"/>
      <c r="C636" s="54"/>
      <c r="D636" s="38"/>
      <c r="E636" s="38"/>
      <c r="F636" s="38"/>
      <c r="G636" s="38"/>
    </row>
    <row r="637" spans="2:7" ht="12.75" hidden="1" x14ac:dyDescent="0.2">
      <c r="B637" s="54"/>
      <c r="C637" s="54"/>
      <c r="D637" s="38"/>
      <c r="E637" s="38"/>
      <c r="F637" s="38"/>
      <c r="G637" s="38"/>
    </row>
    <row r="638" spans="2:7" ht="12.75" hidden="1" x14ac:dyDescent="0.2">
      <c r="B638" s="54"/>
      <c r="C638" s="54"/>
      <c r="D638" s="38"/>
      <c r="E638" s="38"/>
      <c r="F638" s="38"/>
      <c r="G638" s="38"/>
    </row>
    <row r="639" spans="2:7" ht="12.75" hidden="1" x14ac:dyDescent="0.2">
      <c r="B639" s="54"/>
      <c r="C639" s="54"/>
      <c r="D639" s="38"/>
      <c r="E639" s="38"/>
      <c r="F639" s="38"/>
      <c r="G639" s="38"/>
    </row>
    <row r="640" spans="2:7" ht="12.75" hidden="1" x14ac:dyDescent="0.2">
      <c r="B640" s="54"/>
      <c r="C640" s="54"/>
      <c r="D640" s="38"/>
      <c r="E640" s="38"/>
      <c r="F640" s="38"/>
      <c r="G640" s="38"/>
    </row>
    <row r="641" spans="2:8" ht="12.75" hidden="1" x14ac:dyDescent="0.2">
      <c r="B641" s="54"/>
      <c r="C641" s="54"/>
      <c r="D641" s="38"/>
      <c r="E641" s="38"/>
      <c r="F641" s="38"/>
      <c r="G641" s="38"/>
    </row>
    <row r="642" spans="2:8" ht="12.75" hidden="1" x14ac:dyDescent="0.15">
      <c r="B642" s="228" t="s">
        <v>21</v>
      </c>
      <c r="C642" s="229"/>
      <c r="D642" s="100" t="s">
        <v>22</v>
      </c>
      <c r="E642" s="133"/>
      <c r="F642" s="133"/>
      <c r="G642" s="133"/>
    </row>
    <row r="643" spans="2:8" ht="12.75" hidden="1" x14ac:dyDescent="0.15">
      <c r="B643" s="196"/>
      <c r="C643" s="197"/>
      <c r="D643" s="62"/>
      <c r="E643" s="144"/>
      <c r="F643" s="144"/>
      <c r="G643" s="144"/>
    </row>
    <row r="644" spans="2:8" ht="12.75" hidden="1" x14ac:dyDescent="0.15">
      <c r="B644" s="196"/>
      <c r="C644" s="197"/>
      <c r="D644" s="75" t="s">
        <v>58</v>
      </c>
      <c r="E644" s="148"/>
      <c r="F644" s="148"/>
      <c r="G644" s="148"/>
    </row>
    <row r="645" spans="2:8" ht="12.75" hidden="1" x14ac:dyDescent="0.15">
      <c r="B645" s="194">
        <v>411</v>
      </c>
      <c r="C645" s="195"/>
      <c r="D645" s="6" t="s">
        <v>23</v>
      </c>
      <c r="E645" s="145"/>
      <c r="F645" s="145"/>
      <c r="G645" s="145"/>
      <c r="H645" s="66">
        <v>6732.59</v>
      </c>
    </row>
    <row r="646" spans="2:8" ht="12.75" hidden="1" x14ac:dyDescent="0.15">
      <c r="B646" s="210">
        <v>4111</v>
      </c>
      <c r="C646" s="211"/>
      <c r="D646" s="7" t="s">
        <v>24</v>
      </c>
      <c r="E646" s="140"/>
      <c r="F646" s="140"/>
      <c r="G646" s="140"/>
      <c r="H646" s="67">
        <f>SUM(H645*0.67)</f>
        <v>4510.8353000000006</v>
      </c>
    </row>
    <row r="647" spans="2:8" ht="12.75" hidden="1" x14ac:dyDescent="0.15">
      <c r="B647" s="210">
        <v>4112</v>
      </c>
      <c r="C647" s="211"/>
      <c r="D647" s="7" t="s">
        <v>25</v>
      </c>
      <c r="E647" s="140"/>
      <c r="F647" s="140"/>
      <c r="G647" s="140"/>
      <c r="H647" s="67">
        <f>SUM(H645*0.09)</f>
        <v>605.93309999999997</v>
      </c>
    </row>
    <row r="648" spans="2:8" ht="12.75" hidden="1" x14ac:dyDescent="0.15">
      <c r="B648" s="210">
        <v>4113</v>
      </c>
      <c r="C648" s="211"/>
      <c r="D648" s="7" t="s">
        <v>26</v>
      </c>
      <c r="E648" s="140"/>
      <c r="F648" s="140"/>
      <c r="G648" s="140"/>
      <c r="H648" s="67">
        <f>SUM(H645*0.24)</f>
        <v>1615.8216</v>
      </c>
    </row>
    <row r="649" spans="2:8" ht="12.75" hidden="1" x14ac:dyDescent="0.15">
      <c r="B649" s="210">
        <v>4114</v>
      </c>
      <c r="C649" s="211"/>
      <c r="D649" s="7" t="s">
        <v>27</v>
      </c>
      <c r="E649" s="140"/>
      <c r="F649" s="140"/>
      <c r="G649" s="140"/>
      <c r="H649" s="67">
        <f>SUM(H645*0.0105)</f>
        <v>70.692195000000012</v>
      </c>
    </row>
    <row r="650" spans="2:8" ht="12.75" hidden="1" x14ac:dyDescent="0.15">
      <c r="B650" s="210">
        <v>4115</v>
      </c>
      <c r="C650" s="211"/>
      <c r="D650" s="7" t="s">
        <v>28</v>
      </c>
      <c r="E650" s="140"/>
      <c r="F650" s="140"/>
      <c r="G650" s="140"/>
      <c r="H650" s="67">
        <f>SUM(H647*0.13)</f>
        <v>78.771303000000003</v>
      </c>
    </row>
    <row r="651" spans="2:8" ht="12.75" hidden="1" x14ac:dyDescent="0.15">
      <c r="B651" s="194">
        <v>412</v>
      </c>
      <c r="C651" s="195"/>
      <c r="D651" s="6" t="s">
        <v>29</v>
      </c>
      <c r="E651" s="60"/>
      <c r="F651" s="60"/>
      <c r="G651" s="60"/>
    </row>
    <row r="652" spans="2:8" ht="12.75" hidden="1" x14ac:dyDescent="0.15">
      <c r="B652" s="210">
        <v>4127</v>
      </c>
      <c r="C652" s="211"/>
      <c r="D652" s="7" t="s">
        <v>30</v>
      </c>
      <c r="E652" s="141"/>
      <c r="F652" s="141"/>
      <c r="G652" s="141"/>
    </row>
    <row r="653" spans="2:8" ht="12.75" hidden="1" x14ac:dyDescent="0.15">
      <c r="B653" s="194">
        <v>413</v>
      </c>
      <c r="C653" s="195"/>
      <c r="D653" s="6" t="s">
        <v>85</v>
      </c>
      <c r="E653" s="60"/>
      <c r="F653" s="60"/>
      <c r="G653" s="60"/>
    </row>
    <row r="654" spans="2:8" ht="12.75" hidden="1" customHeight="1" x14ac:dyDescent="0.15">
      <c r="B654" s="216">
        <v>4131</v>
      </c>
      <c r="C654" s="217"/>
      <c r="D654" s="7" t="s">
        <v>86</v>
      </c>
      <c r="E654" s="141"/>
      <c r="F654" s="141"/>
      <c r="G654" s="141"/>
    </row>
    <row r="655" spans="2:8" ht="12.75" hidden="1" customHeight="1" x14ac:dyDescent="0.15">
      <c r="B655" s="194">
        <v>414</v>
      </c>
      <c r="C655" s="195"/>
      <c r="D655" s="6" t="s">
        <v>89</v>
      </c>
      <c r="E655" s="60"/>
      <c r="F655" s="60"/>
      <c r="G655" s="60"/>
    </row>
    <row r="656" spans="2:8" ht="12.75" hidden="1" customHeight="1" x14ac:dyDescent="0.15">
      <c r="B656" s="216">
        <v>4141</v>
      </c>
      <c r="C656" s="217"/>
      <c r="D656" s="7" t="s">
        <v>90</v>
      </c>
      <c r="E656" s="141"/>
      <c r="F656" s="141"/>
      <c r="G656" s="141"/>
    </row>
    <row r="657" spans="2:12" ht="12.75" hidden="1" customHeight="1" x14ac:dyDescent="0.15">
      <c r="B657" s="216">
        <v>4143</v>
      </c>
      <c r="C657" s="217"/>
      <c r="D657" s="7" t="s">
        <v>92</v>
      </c>
      <c r="E657" s="141"/>
      <c r="F657" s="141"/>
      <c r="G657" s="141"/>
    </row>
    <row r="658" spans="2:12" s="77" customFormat="1" ht="12.75" hidden="1" customHeight="1" x14ac:dyDescent="0.15">
      <c r="B658" s="216">
        <v>4149</v>
      </c>
      <c r="C658" s="217"/>
      <c r="D658" s="46" t="s">
        <v>214</v>
      </c>
      <c r="E658" s="142"/>
      <c r="F658" s="142"/>
      <c r="G658" s="142"/>
      <c r="H658" s="5"/>
      <c r="I658" s="5"/>
      <c r="J658" s="17"/>
      <c r="K658" s="17"/>
      <c r="L658" s="17"/>
    </row>
    <row r="659" spans="2:12" ht="12.75" hidden="1" customHeight="1" x14ac:dyDescent="0.15">
      <c r="B659" s="194">
        <v>417</v>
      </c>
      <c r="C659" s="195"/>
      <c r="D659" s="6" t="s">
        <v>34</v>
      </c>
      <c r="E659" s="61"/>
      <c r="F659" s="61"/>
      <c r="G659" s="61"/>
    </row>
    <row r="660" spans="2:12" ht="12.75" hidden="1" customHeight="1" x14ac:dyDescent="0.15">
      <c r="B660" s="216">
        <v>4171</v>
      </c>
      <c r="C660" s="217"/>
      <c r="D660" s="7" t="s">
        <v>59</v>
      </c>
      <c r="E660" s="141"/>
      <c r="F660" s="141"/>
      <c r="G660" s="141"/>
    </row>
    <row r="661" spans="2:12" ht="12.75" hidden="1" customHeight="1" x14ac:dyDescent="0.15">
      <c r="B661" s="194">
        <v>419</v>
      </c>
      <c r="C661" s="195"/>
      <c r="D661" s="6" t="s">
        <v>36</v>
      </c>
      <c r="E661" s="60"/>
      <c r="F661" s="60"/>
      <c r="G661" s="60"/>
    </row>
    <row r="662" spans="2:12" ht="12.75" hidden="1" customHeight="1" x14ac:dyDescent="0.15">
      <c r="B662" s="216">
        <v>4192</v>
      </c>
      <c r="C662" s="217"/>
      <c r="D662" s="7" t="s">
        <v>115</v>
      </c>
      <c r="E662" s="136"/>
      <c r="F662" s="136"/>
      <c r="G662" s="136"/>
    </row>
    <row r="663" spans="2:12" ht="12.75" hidden="1" x14ac:dyDescent="0.15">
      <c r="B663" s="194">
        <v>441</v>
      </c>
      <c r="C663" s="195"/>
      <c r="D663" s="6" t="s">
        <v>48</v>
      </c>
      <c r="E663" s="61"/>
      <c r="F663" s="61"/>
      <c r="G663" s="61"/>
    </row>
    <row r="664" spans="2:12" ht="12.75" hidden="1" customHeight="1" x14ac:dyDescent="0.15">
      <c r="B664" s="216">
        <v>4412</v>
      </c>
      <c r="C664" s="217"/>
      <c r="D664" s="81" t="s">
        <v>201</v>
      </c>
      <c r="E664" s="136"/>
      <c r="F664" s="136"/>
      <c r="G664" s="136"/>
    </row>
    <row r="665" spans="2:12" ht="12.75" hidden="1" customHeight="1" x14ac:dyDescent="0.15">
      <c r="B665" s="216">
        <v>4415</v>
      </c>
      <c r="C665" s="217"/>
      <c r="D665" s="14" t="s">
        <v>187</v>
      </c>
      <c r="E665" s="136"/>
      <c r="F665" s="136"/>
      <c r="G665" s="136"/>
    </row>
    <row r="666" spans="2:12" ht="12.75" hidden="1" x14ac:dyDescent="0.15">
      <c r="B666" s="194">
        <v>463</v>
      </c>
      <c r="C666" s="195"/>
      <c r="D666" s="6" t="s">
        <v>71</v>
      </c>
      <c r="E666" s="61"/>
      <c r="F666" s="61"/>
      <c r="G666" s="61"/>
    </row>
    <row r="667" spans="2:12" ht="12.75" hidden="1" customHeight="1" x14ac:dyDescent="0.15">
      <c r="B667" s="216">
        <v>4631</v>
      </c>
      <c r="C667" s="217"/>
      <c r="D667" s="7" t="s">
        <v>71</v>
      </c>
      <c r="E667" s="136"/>
      <c r="F667" s="136"/>
      <c r="G667" s="136"/>
    </row>
    <row r="668" spans="2:12" ht="12.75" hidden="1" x14ac:dyDescent="0.15">
      <c r="B668" s="230">
        <v>46315</v>
      </c>
      <c r="C668" s="231"/>
      <c r="D668" s="8" t="s">
        <v>119</v>
      </c>
      <c r="E668" s="136"/>
      <c r="F668" s="136"/>
      <c r="G668" s="136"/>
    </row>
    <row r="669" spans="2:12" ht="13.5" hidden="1" thickBot="1" x14ac:dyDescent="0.2">
      <c r="B669" s="226"/>
      <c r="C669" s="227"/>
      <c r="D669" s="15" t="s">
        <v>46</v>
      </c>
      <c r="E669" s="61"/>
      <c r="F669" s="61"/>
      <c r="G669" s="61"/>
    </row>
    <row r="670" spans="2:12" ht="12.75" hidden="1" x14ac:dyDescent="0.2">
      <c r="B670" s="54"/>
      <c r="C670" s="54"/>
      <c r="D670" s="38"/>
      <c r="E670" s="92"/>
      <c r="F670" s="92"/>
      <c r="G670" s="92"/>
    </row>
    <row r="671" spans="2:12" ht="12.75" hidden="1" x14ac:dyDescent="0.2">
      <c r="B671" s="54"/>
      <c r="C671" s="54"/>
      <c r="D671" s="38"/>
      <c r="E671" s="93"/>
      <c r="F671" s="93"/>
      <c r="G671" s="93"/>
    </row>
    <row r="672" spans="2:12" ht="12.75" hidden="1" x14ac:dyDescent="0.2">
      <c r="B672" s="54"/>
      <c r="C672" s="54"/>
      <c r="D672" s="38"/>
      <c r="E672" s="93"/>
      <c r="F672" s="93"/>
      <c r="G672" s="93"/>
    </row>
    <row r="673" spans="2:7" ht="12.75" hidden="1" x14ac:dyDescent="0.2">
      <c r="B673" s="54"/>
      <c r="C673" s="54"/>
      <c r="D673" s="38"/>
      <c r="E673" s="93"/>
      <c r="F673" s="93"/>
      <c r="G673" s="93"/>
    </row>
    <row r="674" spans="2:7" ht="12.75" hidden="1" x14ac:dyDescent="0.2">
      <c r="B674" s="126"/>
      <c r="C674" s="126"/>
      <c r="D674" s="38"/>
      <c r="E674" s="93"/>
      <c r="F674" s="93"/>
      <c r="G674" s="93"/>
    </row>
    <row r="675" spans="2:7" ht="12.75" hidden="1" x14ac:dyDescent="0.2">
      <c r="B675" s="126"/>
      <c r="C675" s="126"/>
      <c r="D675" s="38"/>
      <c r="E675" s="93"/>
      <c r="F675" s="93"/>
      <c r="G675" s="93"/>
    </row>
    <row r="676" spans="2:7" ht="12.75" hidden="1" x14ac:dyDescent="0.2">
      <c r="B676" s="126"/>
      <c r="C676" s="126"/>
      <c r="D676" s="38"/>
      <c r="E676" s="93"/>
      <c r="F676" s="93"/>
      <c r="G676" s="93"/>
    </row>
    <row r="677" spans="2:7" ht="12.75" hidden="1" x14ac:dyDescent="0.2">
      <c r="B677" s="126"/>
      <c r="C677" s="126"/>
      <c r="D677" s="38"/>
      <c r="E677" s="93"/>
      <c r="F677" s="93"/>
      <c r="G677" s="93"/>
    </row>
    <row r="678" spans="2:7" ht="12.75" hidden="1" x14ac:dyDescent="0.2">
      <c r="B678" s="126"/>
      <c r="C678" s="126"/>
      <c r="D678" s="38"/>
      <c r="E678" s="93"/>
      <c r="F678" s="93"/>
      <c r="G678" s="93"/>
    </row>
    <row r="679" spans="2:7" ht="12.75" hidden="1" x14ac:dyDescent="0.2">
      <c r="B679" s="126"/>
      <c r="C679" s="126"/>
      <c r="D679" s="38"/>
      <c r="E679" s="93"/>
      <c r="F679" s="93"/>
      <c r="G679" s="93"/>
    </row>
    <row r="680" spans="2:7" ht="12.75" hidden="1" x14ac:dyDescent="0.2">
      <c r="B680" s="126"/>
      <c r="C680" s="126"/>
      <c r="D680" s="38"/>
      <c r="E680" s="93"/>
      <c r="F680" s="93"/>
      <c r="G680" s="93"/>
    </row>
    <row r="681" spans="2:7" ht="12.75" hidden="1" x14ac:dyDescent="0.2">
      <c r="B681" s="54"/>
      <c r="C681" s="54"/>
      <c r="D681" s="38"/>
      <c r="E681" s="93"/>
      <c r="F681" s="93"/>
      <c r="G681" s="93"/>
    </row>
    <row r="682" spans="2:7" ht="12.75" hidden="1" x14ac:dyDescent="0.2">
      <c r="B682" s="54"/>
      <c r="C682" s="54"/>
      <c r="D682" s="38"/>
      <c r="E682" s="93"/>
      <c r="F682" s="93"/>
      <c r="G682" s="93"/>
    </row>
    <row r="683" spans="2:7" ht="12.75" hidden="1" x14ac:dyDescent="0.2">
      <c r="B683" s="54"/>
      <c r="C683" s="54"/>
      <c r="D683" s="38"/>
      <c r="E683" s="38"/>
      <c r="F683" s="38"/>
      <c r="G683" s="38"/>
    </row>
    <row r="684" spans="2:7" ht="12.75" hidden="1" x14ac:dyDescent="0.2">
      <c r="B684" s="54"/>
      <c r="C684" s="54"/>
      <c r="D684" s="38"/>
      <c r="E684" s="38"/>
      <c r="F684" s="38"/>
      <c r="G684" s="38"/>
    </row>
    <row r="685" spans="2:7" ht="12.75" hidden="1" x14ac:dyDescent="0.2">
      <c r="B685" s="54"/>
      <c r="C685" s="54"/>
      <c r="D685" s="38"/>
      <c r="E685" s="38"/>
      <c r="F685" s="38"/>
      <c r="G685" s="38"/>
    </row>
    <row r="686" spans="2:7" ht="12.75" hidden="1" x14ac:dyDescent="0.2">
      <c r="B686" s="54"/>
      <c r="C686" s="54"/>
      <c r="D686" s="38"/>
      <c r="E686" s="38"/>
      <c r="F686" s="38"/>
      <c r="G686" s="38"/>
    </row>
    <row r="687" spans="2:7" ht="12.75" hidden="1" x14ac:dyDescent="0.2">
      <c r="B687" s="54"/>
      <c r="C687" s="54"/>
      <c r="D687" s="38"/>
      <c r="E687" s="38"/>
      <c r="F687" s="38"/>
      <c r="G687" s="38"/>
    </row>
    <row r="688" spans="2:7" ht="12.75" hidden="1" x14ac:dyDescent="0.2">
      <c r="B688" s="54"/>
      <c r="C688" s="54"/>
      <c r="D688" s="38"/>
      <c r="E688" s="38"/>
      <c r="F688" s="38"/>
      <c r="G688" s="38"/>
    </row>
    <row r="689" spans="2:8" ht="12.75" hidden="1" x14ac:dyDescent="0.2">
      <c r="B689" s="54"/>
      <c r="C689" s="54"/>
      <c r="D689" s="38"/>
      <c r="E689" s="38"/>
      <c r="F689" s="38"/>
      <c r="G689" s="38"/>
    </row>
    <row r="690" spans="2:8" ht="12.75" hidden="1" x14ac:dyDescent="0.2">
      <c r="B690" s="54"/>
      <c r="C690" s="54"/>
      <c r="D690" s="38"/>
      <c r="E690" s="38"/>
      <c r="F690" s="38"/>
      <c r="G690" s="38"/>
    </row>
    <row r="691" spans="2:8" ht="12.75" hidden="1" x14ac:dyDescent="0.2">
      <c r="B691" s="54"/>
      <c r="C691" s="54"/>
      <c r="D691" s="38"/>
      <c r="E691" s="38"/>
      <c r="F691" s="38"/>
      <c r="G691" s="38"/>
    </row>
    <row r="692" spans="2:8" ht="12.75" hidden="1" x14ac:dyDescent="0.15">
      <c r="B692" s="228" t="s">
        <v>21</v>
      </c>
      <c r="C692" s="229"/>
      <c r="D692" s="100" t="s">
        <v>22</v>
      </c>
      <c r="E692" s="133"/>
      <c r="F692" s="133"/>
      <c r="G692" s="133"/>
    </row>
    <row r="693" spans="2:8" ht="12.75" hidden="1" x14ac:dyDescent="0.15">
      <c r="B693" s="294"/>
      <c r="C693" s="295"/>
      <c r="D693" s="90"/>
      <c r="E693" s="137"/>
      <c r="F693" s="137"/>
      <c r="G693" s="137"/>
    </row>
    <row r="694" spans="2:8" ht="12.75" hidden="1" x14ac:dyDescent="0.15">
      <c r="B694" s="196"/>
      <c r="C694" s="197"/>
      <c r="D694" s="75" t="s">
        <v>60</v>
      </c>
      <c r="E694" s="148"/>
      <c r="F694" s="148"/>
      <c r="G694" s="148"/>
    </row>
    <row r="695" spans="2:8" ht="12.75" hidden="1" x14ac:dyDescent="0.15">
      <c r="B695" s="194">
        <v>411</v>
      </c>
      <c r="C695" s="195"/>
      <c r="D695" s="6" t="s">
        <v>23</v>
      </c>
      <c r="E695" s="145"/>
      <c r="F695" s="145"/>
      <c r="G695" s="145"/>
      <c r="H695" s="66">
        <v>26286.03</v>
      </c>
    </row>
    <row r="696" spans="2:8" ht="12.75" hidden="1" x14ac:dyDescent="0.15">
      <c r="B696" s="210">
        <v>4111</v>
      </c>
      <c r="C696" s="211"/>
      <c r="D696" s="7" t="s">
        <v>24</v>
      </c>
      <c r="E696" s="140"/>
      <c r="F696" s="140"/>
      <c r="G696" s="140"/>
      <c r="H696" s="67">
        <f>SUM(H695*0.67)</f>
        <v>17611.640100000001</v>
      </c>
    </row>
    <row r="697" spans="2:8" ht="12.75" hidden="1" x14ac:dyDescent="0.15">
      <c r="B697" s="210">
        <v>4112</v>
      </c>
      <c r="C697" s="211"/>
      <c r="D697" s="7" t="s">
        <v>25</v>
      </c>
      <c r="E697" s="140"/>
      <c r="F697" s="140"/>
      <c r="G697" s="140"/>
      <c r="H697" s="67">
        <f>SUM(H695*0.09)</f>
        <v>2365.7426999999998</v>
      </c>
    </row>
    <row r="698" spans="2:8" ht="12.75" hidden="1" x14ac:dyDescent="0.15">
      <c r="B698" s="210">
        <v>4113</v>
      </c>
      <c r="C698" s="211"/>
      <c r="D698" s="7" t="s">
        <v>26</v>
      </c>
      <c r="E698" s="140"/>
      <c r="F698" s="140"/>
      <c r="G698" s="140"/>
      <c r="H698" s="67">
        <f>SUM(H695*0.24)</f>
        <v>6308.6471999999994</v>
      </c>
    </row>
    <row r="699" spans="2:8" ht="12.75" hidden="1" x14ac:dyDescent="0.15">
      <c r="B699" s="210">
        <v>4114</v>
      </c>
      <c r="C699" s="211"/>
      <c r="D699" s="7" t="s">
        <v>27</v>
      </c>
      <c r="E699" s="140"/>
      <c r="F699" s="140"/>
      <c r="G699" s="140"/>
      <c r="H699" s="67">
        <f>SUM(H695*0.0105)</f>
        <v>276.00331499999999</v>
      </c>
    </row>
    <row r="700" spans="2:8" ht="12.75" hidden="1" x14ac:dyDescent="0.15">
      <c r="B700" s="210">
        <v>4115</v>
      </c>
      <c r="C700" s="211"/>
      <c r="D700" s="7" t="s">
        <v>28</v>
      </c>
      <c r="E700" s="140"/>
      <c r="F700" s="140"/>
      <c r="G700" s="140"/>
      <c r="H700" s="67">
        <f>SUM(H697*0.13)</f>
        <v>307.54655099999997</v>
      </c>
    </row>
    <row r="701" spans="2:8" ht="12.75" hidden="1" x14ac:dyDescent="0.15">
      <c r="B701" s="194">
        <v>412</v>
      </c>
      <c r="C701" s="195"/>
      <c r="D701" s="6" t="s">
        <v>29</v>
      </c>
      <c r="E701" s="60"/>
      <c r="F701" s="60"/>
      <c r="G701" s="60"/>
    </row>
    <row r="702" spans="2:8" ht="12.75" hidden="1" x14ac:dyDescent="0.15">
      <c r="B702" s="210">
        <v>4127</v>
      </c>
      <c r="C702" s="211"/>
      <c r="D702" s="7" t="s">
        <v>30</v>
      </c>
      <c r="E702" s="141"/>
      <c r="F702" s="141"/>
      <c r="G702" s="141"/>
    </row>
    <row r="703" spans="2:8" ht="12.75" hidden="1" x14ac:dyDescent="0.15">
      <c r="B703" s="194">
        <v>413</v>
      </c>
      <c r="C703" s="195"/>
      <c r="D703" s="6" t="s">
        <v>85</v>
      </c>
      <c r="E703" s="60"/>
      <c r="F703" s="60"/>
      <c r="G703" s="60"/>
    </row>
    <row r="704" spans="2:8" ht="12.75" hidden="1" customHeight="1" x14ac:dyDescent="0.15">
      <c r="B704" s="216">
        <v>4131</v>
      </c>
      <c r="C704" s="217"/>
      <c r="D704" s="7" t="s">
        <v>86</v>
      </c>
      <c r="E704" s="141"/>
      <c r="F704" s="141"/>
      <c r="G704" s="141"/>
    </row>
    <row r="705" spans="2:7" ht="12.75" hidden="1" customHeight="1" x14ac:dyDescent="0.15">
      <c r="B705" s="216">
        <v>4134</v>
      </c>
      <c r="C705" s="217"/>
      <c r="D705" s="46" t="s">
        <v>31</v>
      </c>
      <c r="E705" s="136"/>
      <c r="F705" s="136"/>
      <c r="G705" s="136"/>
    </row>
    <row r="706" spans="2:7" ht="12.75" hidden="1" customHeight="1" x14ac:dyDescent="0.15">
      <c r="B706" s="194">
        <v>414</v>
      </c>
      <c r="C706" s="195"/>
      <c r="D706" s="6" t="s">
        <v>89</v>
      </c>
      <c r="E706" s="60"/>
      <c r="F706" s="60"/>
      <c r="G706" s="60"/>
    </row>
    <row r="707" spans="2:7" ht="12.75" hidden="1" customHeight="1" x14ac:dyDescent="0.15">
      <c r="B707" s="216">
        <v>4141</v>
      </c>
      <c r="C707" s="217"/>
      <c r="D707" s="7" t="s">
        <v>90</v>
      </c>
      <c r="E707" s="141"/>
      <c r="F707" s="141"/>
      <c r="G707" s="141"/>
    </row>
    <row r="708" spans="2:7" ht="12.75" hidden="1" customHeight="1" x14ac:dyDescent="0.15">
      <c r="B708" s="216">
        <v>4143</v>
      </c>
      <c r="C708" s="217"/>
      <c r="D708" s="7" t="s">
        <v>92</v>
      </c>
      <c r="E708" s="136"/>
      <c r="F708" s="136"/>
      <c r="G708" s="136"/>
    </row>
    <row r="709" spans="2:7" ht="12.75" hidden="1" customHeight="1" x14ac:dyDescent="0.15">
      <c r="B709" s="194">
        <v>415</v>
      </c>
      <c r="C709" s="195"/>
      <c r="D709" s="6" t="s">
        <v>93</v>
      </c>
      <c r="E709" s="61"/>
      <c r="F709" s="61"/>
      <c r="G709" s="61"/>
    </row>
    <row r="710" spans="2:7" ht="12.75" hidden="1" customHeight="1" x14ac:dyDescent="0.15">
      <c r="B710" s="216">
        <v>4153</v>
      </c>
      <c r="C710" s="217"/>
      <c r="D710" s="7" t="s">
        <v>32</v>
      </c>
      <c r="E710" s="136"/>
      <c r="F710" s="136"/>
      <c r="G710" s="136"/>
    </row>
    <row r="711" spans="2:7" ht="12.75" hidden="1" x14ac:dyDescent="0.15">
      <c r="B711" s="194">
        <v>441</v>
      </c>
      <c r="C711" s="195"/>
      <c r="D711" s="6" t="s">
        <v>48</v>
      </c>
      <c r="E711" s="61"/>
      <c r="F711" s="61"/>
      <c r="G711" s="61"/>
    </row>
    <row r="712" spans="2:7" ht="12.75" hidden="1" customHeight="1" x14ac:dyDescent="0.15">
      <c r="B712" s="216">
        <v>4415</v>
      </c>
      <c r="C712" s="217"/>
      <c r="D712" s="14" t="s">
        <v>187</v>
      </c>
      <c r="E712" s="136"/>
      <c r="F712" s="136"/>
      <c r="G712" s="136"/>
    </row>
    <row r="713" spans="2:7" ht="12.75" hidden="1" customHeight="1" x14ac:dyDescent="0.15">
      <c r="B713" s="216">
        <v>4419</v>
      </c>
      <c r="C713" s="217"/>
      <c r="D713" s="14" t="s">
        <v>110</v>
      </c>
      <c r="E713" s="136"/>
      <c r="F713" s="136"/>
      <c r="G713" s="136"/>
    </row>
    <row r="714" spans="2:7" ht="12.75" hidden="1" x14ac:dyDescent="0.15">
      <c r="B714" s="194">
        <v>463</v>
      </c>
      <c r="C714" s="195"/>
      <c r="D714" s="6" t="s">
        <v>71</v>
      </c>
      <c r="E714" s="61"/>
      <c r="F714" s="61"/>
      <c r="G714" s="61"/>
    </row>
    <row r="715" spans="2:7" ht="12.75" hidden="1" x14ac:dyDescent="0.15">
      <c r="B715" s="196">
        <v>4631</v>
      </c>
      <c r="C715" s="197"/>
      <c r="D715" s="6" t="s">
        <v>71</v>
      </c>
      <c r="E715" s="61"/>
      <c r="F715" s="61"/>
      <c r="G715" s="61"/>
    </row>
    <row r="716" spans="2:7" ht="12.75" hidden="1" x14ac:dyDescent="0.15">
      <c r="B716" s="230">
        <v>46315</v>
      </c>
      <c r="C716" s="231"/>
      <c r="D716" s="8" t="s">
        <v>119</v>
      </c>
      <c r="E716" s="136"/>
      <c r="F716" s="136"/>
      <c r="G716" s="136"/>
    </row>
    <row r="717" spans="2:7" ht="13.5" hidden="1" thickBot="1" x14ac:dyDescent="0.2">
      <c r="B717" s="232"/>
      <c r="C717" s="233"/>
      <c r="D717" s="15" t="s">
        <v>46</v>
      </c>
      <c r="E717" s="61"/>
      <c r="F717" s="61"/>
      <c r="G717" s="61"/>
    </row>
    <row r="718" spans="2:7" ht="12.75" hidden="1" x14ac:dyDescent="0.2">
      <c r="B718" s="54"/>
      <c r="C718" s="54"/>
      <c r="D718" s="38"/>
      <c r="E718" s="92"/>
      <c r="F718" s="92"/>
      <c r="G718" s="92"/>
    </row>
    <row r="719" spans="2:7" ht="12.75" hidden="1" x14ac:dyDescent="0.2">
      <c r="B719" s="54"/>
      <c r="C719" s="54"/>
      <c r="D719" s="38"/>
      <c r="E719" s="38"/>
      <c r="F719" s="38"/>
      <c r="G719" s="38"/>
    </row>
    <row r="720" spans="2:7" ht="12.75" hidden="1" x14ac:dyDescent="0.2">
      <c r="B720" s="54"/>
      <c r="C720" s="54"/>
      <c r="D720" s="38"/>
      <c r="E720" s="38"/>
      <c r="F720" s="38"/>
      <c r="G720" s="38"/>
    </row>
    <row r="721" spans="2:7" ht="12.75" hidden="1" x14ac:dyDescent="0.2">
      <c r="B721" s="54"/>
      <c r="C721" s="54"/>
      <c r="D721" s="38"/>
      <c r="E721" s="38"/>
      <c r="F721" s="38"/>
      <c r="G721" s="38"/>
    </row>
    <row r="722" spans="2:7" ht="12.75" hidden="1" x14ac:dyDescent="0.2">
      <c r="B722" s="54"/>
      <c r="C722" s="54"/>
      <c r="D722" s="38"/>
      <c r="E722" s="38"/>
      <c r="F722" s="38"/>
      <c r="G722" s="38"/>
    </row>
    <row r="723" spans="2:7" ht="12.75" hidden="1" x14ac:dyDescent="0.2">
      <c r="B723" s="54"/>
      <c r="C723" s="54"/>
      <c r="D723" s="38"/>
      <c r="E723" s="38"/>
      <c r="F723" s="38"/>
      <c r="G723" s="38"/>
    </row>
    <row r="724" spans="2:7" ht="12.75" hidden="1" x14ac:dyDescent="0.2">
      <c r="B724" s="54"/>
      <c r="C724" s="54"/>
      <c r="D724" s="38"/>
      <c r="E724" s="38"/>
      <c r="F724" s="38"/>
      <c r="G724" s="38"/>
    </row>
    <row r="725" spans="2:7" ht="12.75" hidden="1" x14ac:dyDescent="0.2">
      <c r="B725" s="54"/>
      <c r="C725" s="54"/>
      <c r="D725" s="38"/>
      <c r="E725" s="38"/>
      <c r="F725" s="38"/>
      <c r="G725" s="38"/>
    </row>
    <row r="726" spans="2:7" ht="12.75" hidden="1" x14ac:dyDescent="0.2">
      <c r="B726" s="54"/>
      <c r="C726" s="54"/>
      <c r="D726" s="38"/>
      <c r="E726" s="38"/>
      <c r="F726" s="38"/>
      <c r="G726" s="38"/>
    </row>
    <row r="727" spans="2:7" ht="12.75" hidden="1" x14ac:dyDescent="0.2">
      <c r="B727" s="54"/>
      <c r="C727" s="54"/>
      <c r="D727" s="38"/>
      <c r="E727" s="38"/>
      <c r="F727" s="38"/>
      <c r="G727" s="38"/>
    </row>
    <row r="728" spans="2:7" ht="12.75" hidden="1" x14ac:dyDescent="0.2">
      <c r="B728" s="54"/>
      <c r="C728" s="54"/>
      <c r="D728" s="38"/>
      <c r="E728" s="38"/>
      <c r="F728" s="38"/>
      <c r="G728" s="38"/>
    </row>
    <row r="729" spans="2:7" ht="12.75" hidden="1" x14ac:dyDescent="0.2">
      <c r="B729" s="54"/>
      <c r="C729" s="54"/>
      <c r="D729" s="38"/>
      <c r="E729" s="38"/>
      <c r="F729" s="38"/>
      <c r="G729" s="38"/>
    </row>
    <row r="730" spans="2:7" ht="12.75" hidden="1" x14ac:dyDescent="0.2">
      <c r="B730" s="54"/>
      <c r="C730" s="54"/>
      <c r="D730" s="38"/>
      <c r="E730" s="38"/>
      <c r="F730" s="38"/>
      <c r="G730" s="38"/>
    </row>
    <row r="731" spans="2:7" ht="12.75" hidden="1" x14ac:dyDescent="0.2">
      <c r="B731" s="54"/>
      <c r="C731" s="54"/>
      <c r="D731" s="38"/>
      <c r="E731" s="38"/>
      <c r="F731" s="38"/>
      <c r="G731" s="38"/>
    </row>
    <row r="732" spans="2:7" ht="12.75" hidden="1" x14ac:dyDescent="0.2">
      <c r="B732" s="54"/>
      <c r="C732" s="54"/>
      <c r="D732" s="38"/>
      <c r="E732" s="38"/>
      <c r="F732" s="38"/>
      <c r="G732" s="38"/>
    </row>
    <row r="733" spans="2:7" ht="12.75" hidden="1" x14ac:dyDescent="0.2">
      <c r="B733" s="54"/>
      <c r="C733" s="54"/>
      <c r="D733" s="38"/>
      <c r="E733" s="38"/>
      <c r="F733" s="38"/>
      <c r="G733" s="38"/>
    </row>
    <row r="734" spans="2:7" ht="12.75" hidden="1" x14ac:dyDescent="0.2">
      <c r="B734" s="54"/>
      <c r="C734" s="54"/>
      <c r="D734" s="38"/>
      <c r="E734" s="38"/>
      <c r="F734" s="38"/>
      <c r="G734" s="38"/>
    </row>
    <row r="735" spans="2:7" ht="12.75" hidden="1" x14ac:dyDescent="0.2">
      <c r="B735" s="54"/>
      <c r="C735" s="54"/>
      <c r="D735" s="38"/>
      <c r="E735" s="38"/>
      <c r="F735" s="38"/>
      <c r="G735" s="38"/>
    </row>
    <row r="736" spans="2:7" ht="12.75" hidden="1" x14ac:dyDescent="0.2">
      <c r="B736" s="54"/>
      <c r="C736" s="54"/>
      <c r="D736" s="38"/>
      <c r="E736" s="38"/>
      <c r="F736" s="38"/>
      <c r="G736" s="38"/>
    </row>
    <row r="737" spans="2:7" ht="12.75" hidden="1" x14ac:dyDescent="0.2">
      <c r="B737" s="54"/>
      <c r="C737" s="54"/>
      <c r="D737" s="38"/>
      <c r="E737" s="38"/>
      <c r="F737" s="38"/>
      <c r="G737" s="38"/>
    </row>
    <row r="738" spans="2:7" ht="12.75" hidden="1" x14ac:dyDescent="0.2">
      <c r="B738" s="54"/>
      <c r="C738" s="54"/>
      <c r="D738" s="38"/>
      <c r="E738" s="38"/>
      <c r="F738" s="38"/>
      <c r="G738" s="38"/>
    </row>
    <row r="739" spans="2:7" ht="12.75" hidden="1" x14ac:dyDescent="0.2">
      <c r="B739" s="54"/>
      <c r="C739" s="54"/>
      <c r="D739" s="38"/>
      <c r="E739" s="38"/>
      <c r="F739" s="38"/>
      <c r="G739" s="38"/>
    </row>
    <row r="740" spans="2:7" ht="12.75" hidden="1" x14ac:dyDescent="0.2">
      <c r="B740" s="54"/>
      <c r="C740" s="54"/>
      <c r="D740" s="38"/>
      <c r="E740" s="38"/>
      <c r="F740" s="38"/>
      <c r="G740" s="38"/>
    </row>
    <row r="741" spans="2:7" ht="12.75" hidden="1" x14ac:dyDescent="0.2">
      <c r="B741" s="54"/>
      <c r="C741" s="54"/>
      <c r="D741" s="38"/>
      <c r="E741" s="38"/>
      <c r="F741" s="38"/>
      <c r="G741" s="38"/>
    </row>
    <row r="742" spans="2:7" ht="12.75" hidden="1" x14ac:dyDescent="0.2">
      <c r="B742" s="54"/>
      <c r="C742" s="54"/>
      <c r="D742" s="38"/>
      <c r="E742" s="38"/>
      <c r="F742" s="38"/>
      <c r="G742" s="38"/>
    </row>
    <row r="743" spans="2:7" ht="12.75" hidden="1" x14ac:dyDescent="0.2">
      <c r="B743" s="54"/>
      <c r="C743" s="54"/>
      <c r="D743" s="38"/>
      <c r="E743" s="38"/>
      <c r="F743" s="38"/>
      <c r="G743" s="38"/>
    </row>
    <row r="744" spans="2:7" ht="12.75" hidden="1" x14ac:dyDescent="0.2">
      <c r="B744" s="54"/>
      <c r="C744" s="54"/>
      <c r="D744" s="38"/>
      <c r="E744" s="38"/>
      <c r="F744" s="38"/>
      <c r="G744" s="38"/>
    </row>
    <row r="745" spans="2:7" ht="12.75" hidden="1" x14ac:dyDescent="0.2">
      <c r="B745" s="54"/>
      <c r="C745" s="54"/>
      <c r="D745" s="38"/>
      <c r="E745" s="38"/>
      <c r="F745" s="38"/>
      <c r="G745" s="38"/>
    </row>
    <row r="746" spans="2:7" ht="12.75" hidden="1" x14ac:dyDescent="0.2">
      <c r="B746" s="54"/>
      <c r="C746" s="54"/>
      <c r="D746" s="38"/>
      <c r="E746" s="38"/>
      <c r="F746" s="38"/>
      <c r="G746" s="38"/>
    </row>
    <row r="747" spans="2:7" ht="12.75" hidden="1" x14ac:dyDescent="0.2">
      <c r="B747" s="54"/>
      <c r="C747" s="54"/>
      <c r="D747" s="38"/>
      <c r="E747" s="38"/>
      <c r="F747" s="38"/>
      <c r="G747" s="38"/>
    </row>
    <row r="748" spans="2:7" ht="12.75" hidden="1" x14ac:dyDescent="0.2">
      <c r="B748" s="54"/>
      <c r="C748" s="54"/>
      <c r="D748" s="38"/>
      <c r="E748" s="38"/>
      <c r="F748" s="38"/>
      <c r="G748" s="38"/>
    </row>
    <row r="749" spans="2:7" ht="12.75" hidden="1" x14ac:dyDescent="0.2">
      <c r="B749" s="54"/>
      <c r="C749" s="54"/>
      <c r="D749" s="38"/>
      <c r="E749" s="38"/>
      <c r="F749" s="38"/>
      <c r="G749" s="38"/>
    </row>
    <row r="750" spans="2:7" ht="12.75" hidden="1" x14ac:dyDescent="0.15">
      <c r="B750" s="228" t="s">
        <v>21</v>
      </c>
      <c r="C750" s="229"/>
      <c r="D750" s="100" t="s">
        <v>22</v>
      </c>
      <c r="E750" s="133"/>
      <c r="F750" s="133"/>
      <c r="G750" s="133"/>
    </row>
    <row r="751" spans="2:7" ht="12.75" hidden="1" x14ac:dyDescent="0.15">
      <c r="B751" s="196"/>
      <c r="C751" s="197"/>
      <c r="D751" s="62"/>
      <c r="E751" s="144"/>
      <c r="F751" s="144"/>
      <c r="G751" s="144"/>
    </row>
    <row r="752" spans="2:7" ht="12.75" hidden="1" x14ac:dyDescent="0.15">
      <c r="B752" s="196"/>
      <c r="C752" s="197"/>
      <c r="D752" s="94" t="s">
        <v>61</v>
      </c>
      <c r="E752" s="148"/>
      <c r="F752" s="148"/>
      <c r="G752" s="148"/>
    </row>
    <row r="753" spans="2:8" ht="12.75" hidden="1" x14ac:dyDescent="0.15">
      <c r="B753" s="194">
        <v>411</v>
      </c>
      <c r="C753" s="195"/>
      <c r="D753" s="6" t="s">
        <v>23</v>
      </c>
      <c r="E753" s="145"/>
      <c r="F753" s="145"/>
      <c r="G753" s="145"/>
      <c r="H753" s="66">
        <v>13152.55</v>
      </c>
    </row>
    <row r="754" spans="2:8" ht="12.75" hidden="1" x14ac:dyDescent="0.15">
      <c r="B754" s="210">
        <v>4111</v>
      </c>
      <c r="C754" s="211"/>
      <c r="D754" s="7" t="s">
        <v>24</v>
      </c>
      <c r="E754" s="140"/>
      <c r="F754" s="140"/>
      <c r="G754" s="140"/>
      <c r="H754" s="67">
        <f>SUM(H753*0.67)</f>
        <v>8812.2085000000006</v>
      </c>
    </row>
    <row r="755" spans="2:8" ht="12.75" hidden="1" x14ac:dyDescent="0.15">
      <c r="B755" s="210">
        <v>4112</v>
      </c>
      <c r="C755" s="211"/>
      <c r="D755" s="7" t="s">
        <v>25</v>
      </c>
      <c r="E755" s="140"/>
      <c r="F755" s="140"/>
      <c r="G755" s="140"/>
      <c r="H755" s="67">
        <f>SUM(H753*0.09)</f>
        <v>1183.7294999999999</v>
      </c>
    </row>
    <row r="756" spans="2:8" ht="12.75" hidden="1" x14ac:dyDescent="0.15">
      <c r="B756" s="210">
        <v>4113</v>
      </c>
      <c r="C756" s="211"/>
      <c r="D756" s="7" t="s">
        <v>26</v>
      </c>
      <c r="E756" s="140"/>
      <c r="F756" s="140"/>
      <c r="G756" s="140"/>
      <c r="H756" s="67">
        <f>SUM(H753*0.24)</f>
        <v>3156.6119999999996</v>
      </c>
    </row>
    <row r="757" spans="2:8" ht="12.75" hidden="1" x14ac:dyDescent="0.15">
      <c r="B757" s="210">
        <v>4114</v>
      </c>
      <c r="C757" s="211"/>
      <c r="D757" s="7" t="s">
        <v>27</v>
      </c>
      <c r="E757" s="140"/>
      <c r="F757" s="140"/>
      <c r="G757" s="140"/>
      <c r="H757" s="67">
        <f>SUM(H753*0.0105)</f>
        <v>138.101775</v>
      </c>
    </row>
    <row r="758" spans="2:8" ht="12.75" hidden="1" x14ac:dyDescent="0.15">
      <c r="B758" s="210">
        <v>4115</v>
      </c>
      <c r="C758" s="211"/>
      <c r="D758" s="7" t="s">
        <v>28</v>
      </c>
      <c r="E758" s="140"/>
      <c r="F758" s="140"/>
      <c r="G758" s="140"/>
      <c r="H758" s="67">
        <f>SUM(H755*0.13)</f>
        <v>153.88483499999998</v>
      </c>
    </row>
    <row r="759" spans="2:8" ht="12.75" hidden="1" x14ac:dyDescent="0.15">
      <c r="B759" s="194">
        <v>412</v>
      </c>
      <c r="C759" s="195"/>
      <c r="D759" s="6" t="s">
        <v>29</v>
      </c>
      <c r="E759" s="60"/>
      <c r="F759" s="60"/>
      <c r="G759" s="60"/>
    </row>
    <row r="760" spans="2:8" ht="12.75" hidden="1" x14ac:dyDescent="0.15">
      <c r="B760" s="210">
        <v>4127</v>
      </c>
      <c r="C760" s="211"/>
      <c r="D760" s="7" t="s">
        <v>30</v>
      </c>
      <c r="E760" s="141"/>
      <c r="F760" s="141"/>
      <c r="G760" s="141"/>
    </row>
    <row r="761" spans="2:8" ht="12.75" hidden="1" x14ac:dyDescent="0.15">
      <c r="B761" s="194">
        <v>413</v>
      </c>
      <c r="C761" s="195"/>
      <c r="D761" s="6" t="s">
        <v>85</v>
      </c>
      <c r="E761" s="60"/>
      <c r="F761" s="60"/>
      <c r="G761" s="60"/>
    </row>
    <row r="762" spans="2:8" ht="12.75" hidden="1" customHeight="1" x14ac:dyDescent="0.15">
      <c r="B762" s="216">
        <v>4131</v>
      </c>
      <c r="C762" s="217"/>
      <c r="D762" s="7" t="s">
        <v>86</v>
      </c>
      <c r="E762" s="136"/>
      <c r="F762" s="136"/>
      <c r="G762" s="136"/>
    </row>
    <row r="763" spans="2:8" ht="12.75" hidden="1" customHeight="1" x14ac:dyDescent="0.15">
      <c r="B763" s="194">
        <v>414</v>
      </c>
      <c r="C763" s="195"/>
      <c r="D763" s="6" t="s">
        <v>89</v>
      </c>
      <c r="E763" s="61"/>
      <c r="F763" s="61"/>
      <c r="G763" s="61"/>
    </row>
    <row r="764" spans="2:8" ht="12.75" hidden="1" customHeight="1" x14ac:dyDescent="0.15">
      <c r="B764" s="216">
        <v>4141</v>
      </c>
      <c r="C764" s="217"/>
      <c r="D764" s="7" t="s">
        <v>90</v>
      </c>
      <c r="E764" s="136"/>
      <c r="F764" s="136"/>
      <c r="G764" s="136"/>
    </row>
    <row r="765" spans="2:8" ht="12.75" hidden="1" customHeight="1" x14ac:dyDescent="0.15">
      <c r="B765" s="216">
        <v>4143</v>
      </c>
      <c r="C765" s="217"/>
      <c r="D765" s="7" t="s">
        <v>92</v>
      </c>
      <c r="E765" s="136"/>
      <c r="F765" s="136"/>
      <c r="G765" s="136"/>
    </row>
    <row r="766" spans="2:8" ht="12.75" hidden="1" customHeight="1" x14ac:dyDescent="0.15">
      <c r="B766" s="216">
        <v>4149</v>
      </c>
      <c r="C766" s="217"/>
      <c r="D766" s="7" t="s">
        <v>95</v>
      </c>
      <c r="E766" s="136"/>
      <c r="F766" s="136"/>
      <c r="G766" s="136"/>
    </row>
    <row r="767" spans="2:8" ht="12.75" hidden="1" x14ac:dyDescent="0.15">
      <c r="B767" s="194">
        <v>441</v>
      </c>
      <c r="C767" s="195"/>
      <c r="D767" s="6" t="s">
        <v>48</v>
      </c>
      <c r="E767" s="61"/>
      <c r="F767" s="61"/>
      <c r="G767" s="61"/>
    </row>
    <row r="768" spans="2:8" ht="12.75" hidden="1" customHeight="1" x14ac:dyDescent="0.15">
      <c r="B768" s="216">
        <v>4415</v>
      </c>
      <c r="C768" s="217"/>
      <c r="D768" s="14" t="s">
        <v>187</v>
      </c>
      <c r="E768" s="136"/>
      <c r="F768" s="136"/>
      <c r="G768" s="136"/>
    </row>
    <row r="769" spans="2:7" ht="12.75" hidden="1" customHeight="1" x14ac:dyDescent="0.15">
      <c r="B769" s="216">
        <v>4419</v>
      </c>
      <c r="C769" s="217"/>
      <c r="D769" s="14" t="s">
        <v>110</v>
      </c>
      <c r="E769" s="136"/>
      <c r="F769" s="136"/>
      <c r="G769" s="136"/>
    </row>
    <row r="770" spans="2:7" ht="12.75" hidden="1" x14ac:dyDescent="0.15">
      <c r="B770" s="194">
        <v>463</v>
      </c>
      <c r="C770" s="195"/>
      <c r="D770" s="6" t="s">
        <v>71</v>
      </c>
      <c r="E770" s="61"/>
      <c r="F770" s="61"/>
      <c r="G770" s="61"/>
    </row>
    <row r="771" spans="2:7" ht="12.75" hidden="1" x14ac:dyDescent="0.15">
      <c r="B771" s="196">
        <v>4631</v>
      </c>
      <c r="C771" s="197"/>
      <c r="D771" s="6" t="s">
        <v>71</v>
      </c>
      <c r="E771" s="60"/>
      <c r="F771" s="60"/>
      <c r="G771" s="60"/>
    </row>
    <row r="772" spans="2:7" ht="12.75" hidden="1" x14ac:dyDescent="0.15">
      <c r="B772" s="230">
        <v>46315</v>
      </c>
      <c r="C772" s="231"/>
      <c r="D772" s="7" t="s">
        <v>119</v>
      </c>
      <c r="E772" s="136"/>
      <c r="F772" s="136"/>
      <c r="G772" s="136"/>
    </row>
    <row r="773" spans="2:7" ht="13.5" hidden="1" thickBot="1" x14ac:dyDescent="0.2">
      <c r="B773" s="232"/>
      <c r="C773" s="233"/>
      <c r="D773" s="15" t="s">
        <v>46</v>
      </c>
      <c r="E773" s="61"/>
      <c r="F773" s="61"/>
      <c r="G773" s="61"/>
    </row>
    <row r="774" spans="2:7" ht="12.75" hidden="1" x14ac:dyDescent="0.2">
      <c r="B774" s="54"/>
      <c r="C774" s="54"/>
      <c r="D774" s="87"/>
      <c r="E774" s="87"/>
      <c r="F774" s="87"/>
      <c r="G774" s="87"/>
    </row>
    <row r="775" spans="2:7" ht="12.75" hidden="1" x14ac:dyDescent="0.2">
      <c r="B775" s="54"/>
      <c r="C775" s="54"/>
      <c r="D775" s="87"/>
      <c r="E775" s="87"/>
      <c r="F775" s="87"/>
      <c r="G775" s="87"/>
    </row>
    <row r="776" spans="2:7" ht="12.75" hidden="1" x14ac:dyDescent="0.2">
      <c r="B776" s="54"/>
      <c r="C776" s="54"/>
      <c r="D776" s="38"/>
      <c r="E776" s="38"/>
      <c r="F776" s="38"/>
      <c r="G776" s="38"/>
    </row>
    <row r="777" spans="2:7" ht="12.75" hidden="1" customHeight="1" x14ac:dyDescent="0.2">
      <c r="B777" s="54"/>
      <c r="C777" s="54"/>
      <c r="D777" s="38"/>
      <c r="E777" s="93"/>
      <c r="F777" s="93"/>
      <c r="G777" s="93"/>
    </row>
    <row r="778" spans="2:7" ht="12.75" hidden="1" customHeight="1" x14ac:dyDescent="0.2">
      <c r="B778" s="54"/>
      <c r="C778" s="54"/>
      <c r="D778" s="38"/>
      <c r="E778" s="93"/>
      <c r="F778" s="93"/>
      <c r="G778" s="93"/>
    </row>
    <row r="779" spans="2:7" ht="12.75" hidden="1" customHeight="1" x14ac:dyDescent="0.2">
      <c r="B779" s="54"/>
      <c r="C779" s="54"/>
      <c r="D779" s="38"/>
      <c r="E779" s="93"/>
      <c r="F779" s="93"/>
      <c r="G779" s="93"/>
    </row>
    <row r="780" spans="2:7" ht="12.75" hidden="1" customHeight="1" x14ac:dyDescent="0.2">
      <c r="B780" s="54"/>
      <c r="C780" s="54"/>
      <c r="D780" s="38"/>
      <c r="E780" s="38"/>
      <c r="F780" s="38"/>
      <c r="G780" s="38"/>
    </row>
    <row r="781" spans="2:7" ht="12.75" hidden="1" customHeight="1" x14ac:dyDescent="0.2">
      <c r="B781" s="54"/>
      <c r="C781" s="54"/>
      <c r="D781" s="38"/>
      <c r="E781" s="38"/>
      <c r="F781" s="38"/>
      <c r="G781" s="38"/>
    </row>
    <row r="782" spans="2:7" ht="12.75" hidden="1" customHeight="1" x14ac:dyDescent="0.2">
      <c r="B782" s="54"/>
      <c r="C782" s="54"/>
      <c r="D782" s="38"/>
      <c r="E782" s="38"/>
      <c r="F782" s="38"/>
      <c r="G782" s="38"/>
    </row>
    <row r="783" spans="2:7" ht="12.75" hidden="1" customHeight="1" x14ac:dyDescent="0.2">
      <c r="B783" s="54"/>
      <c r="C783" s="54"/>
      <c r="D783" s="38"/>
      <c r="E783" s="38"/>
      <c r="F783" s="38"/>
      <c r="G783" s="38"/>
    </row>
    <row r="784" spans="2:7" ht="12.75" hidden="1" customHeight="1" x14ac:dyDescent="0.2">
      <c r="B784" s="54"/>
      <c r="C784" s="54"/>
      <c r="D784" s="38"/>
      <c r="E784" s="38"/>
      <c r="F784" s="38"/>
      <c r="G784" s="38"/>
    </row>
    <row r="785" spans="2:8" ht="12.75" hidden="1" customHeight="1" x14ac:dyDescent="0.2">
      <c r="B785" s="54"/>
      <c r="C785" s="54"/>
      <c r="D785" s="38"/>
      <c r="E785" s="38"/>
      <c r="F785" s="38"/>
      <c r="G785" s="38"/>
    </row>
    <row r="786" spans="2:8" ht="12.75" hidden="1" customHeight="1" x14ac:dyDescent="0.2">
      <c r="B786" s="54"/>
      <c r="C786" s="54"/>
      <c r="D786" s="38"/>
      <c r="E786" s="38"/>
      <c r="F786" s="38"/>
      <c r="G786" s="38"/>
    </row>
    <row r="787" spans="2:8" ht="12.75" hidden="1" customHeight="1" x14ac:dyDescent="0.2">
      <c r="B787" s="54"/>
      <c r="C787" s="54"/>
      <c r="D787" s="38"/>
      <c r="E787" s="38"/>
      <c r="F787" s="38"/>
      <c r="G787" s="38"/>
    </row>
    <row r="788" spans="2:8" ht="12.75" hidden="1" customHeight="1" x14ac:dyDescent="0.2">
      <c r="B788" s="54"/>
      <c r="C788" s="54"/>
      <c r="D788" s="38"/>
      <c r="E788" s="38"/>
      <c r="F788" s="38"/>
      <c r="G788" s="38"/>
    </row>
    <row r="789" spans="2:8" ht="12.75" hidden="1" customHeight="1" x14ac:dyDescent="0.2">
      <c r="B789" s="54"/>
      <c r="C789" s="54"/>
      <c r="D789" s="38"/>
      <c r="E789" s="38"/>
      <c r="F789" s="38"/>
      <c r="G789" s="38"/>
    </row>
    <row r="790" spans="2:8" ht="12.75" hidden="1" customHeight="1" x14ac:dyDescent="0.2">
      <c r="B790" s="54"/>
      <c r="C790" s="54"/>
      <c r="D790" s="38"/>
      <c r="E790" s="38"/>
      <c r="F790" s="38"/>
      <c r="G790" s="38"/>
    </row>
    <row r="791" spans="2:8" ht="12.75" hidden="1" customHeight="1" x14ac:dyDescent="0.2">
      <c r="B791" s="54"/>
      <c r="C791" s="54"/>
      <c r="D791" s="38"/>
      <c r="E791" s="38"/>
      <c r="F791" s="38"/>
      <c r="G791" s="38"/>
    </row>
    <row r="792" spans="2:8" ht="12.75" hidden="1" customHeight="1" x14ac:dyDescent="0.2">
      <c r="B792" s="54"/>
      <c r="C792" s="54"/>
      <c r="D792" s="38"/>
      <c r="E792" s="38"/>
      <c r="F792" s="38"/>
      <c r="G792" s="38"/>
    </row>
    <row r="793" spans="2:8" ht="12.75" hidden="1" customHeight="1" x14ac:dyDescent="0.2">
      <c r="B793" s="54"/>
      <c r="C793" s="54"/>
      <c r="D793" s="38"/>
      <c r="E793" s="38"/>
      <c r="F793" s="38"/>
      <c r="G793" s="38"/>
    </row>
    <row r="794" spans="2:8" ht="12.75" hidden="1" customHeight="1" x14ac:dyDescent="0.2">
      <c r="B794" s="54"/>
      <c r="C794" s="54"/>
      <c r="D794" s="38"/>
      <c r="E794" s="38"/>
      <c r="F794" s="38"/>
      <c r="G794" s="38"/>
    </row>
    <row r="795" spans="2:8" ht="12.75" hidden="1" customHeight="1" x14ac:dyDescent="0.2">
      <c r="B795" s="54"/>
      <c r="C795" s="54"/>
      <c r="D795" s="38"/>
      <c r="E795" s="38"/>
      <c r="F795" s="38"/>
      <c r="G795" s="38"/>
    </row>
    <row r="796" spans="2:8" ht="12.75" hidden="1" customHeight="1" thickBot="1" x14ac:dyDescent="0.25">
      <c r="B796" s="54"/>
      <c r="C796" s="54"/>
      <c r="D796" s="38"/>
      <c r="E796" s="38"/>
      <c r="F796" s="38"/>
      <c r="G796" s="38"/>
    </row>
    <row r="797" spans="2:8" ht="48" hidden="1" customHeight="1" x14ac:dyDescent="0.15">
      <c r="B797" s="228" t="s">
        <v>21</v>
      </c>
      <c r="C797" s="229"/>
      <c r="D797" s="100" t="s">
        <v>22</v>
      </c>
      <c r="E797" s="133"/>
      <c r="F797" s="133"/>
      <c r="G797" s="133"/>
    </row>
    <row r="798" spans="2:8" ht="12.75" hidden="1" customHeight="1" x14ac:dyDescent="0.15">
      <c r="B798" s="196"/>
      <c r="C798" s="197"/>
      <c r="D798" s="62"/>
      <c r="E798" s="144"/>
      <c r="F798" s="144"/>
      <c r="G798" s="144"/>
    </row>
    <row r="799" spans="2:8" ht="12.75" hidden="1" customHeight="1" x14ac:dyDescent="0.15">
      <c r="B799" s="196"/>
      <c r="C799" s="197"/>
      <c r="D799" s="83" t="s">
        <v>74</v>
      </c>
      <c r="E799" s="149"/>
      <c r="F799" s="149"/>
      <c r="G799" s="149"/>
    </row>
    <row r="800" spans="2:8" ht="12.75" hidden="1" customHeight="1" x14ac:dyDescent="0.15">
      <c r="B800" s="194">
        <v>411</v>
      </c>
      <c r="C800" s="195"/>
      <c r="D800" s="6" t="s">
        <v>23</v>
      </c>
      <c r="E800" s="145"/>
      <c r="F800" s="145"/>
      <c r="G800" s="145"/>
      <c r="H800" s="66">
        <v>3244.47</v>
      </c>
    </row>
    <row r="801" spans="2:8" ht="12.75" hidden="1" customHeight="1" x14ac:dyDescent="0.15">
      <c r="B801" s="210">
        <v>4111</v>
      </c>
      <c r="C801" s="211"/>
      <c r="D801" s="7" t="s">
        <v>24</v>
      </c>
      <c r="E801" s="140"/>
      <c r="F801" s="140"/>
      <c r="G801" s="140"/>
      <c r="H801" s="67">
        <f>SUM(H800*0.67)</f>
        <v>2173.7948999999999</v>
      </c>
    </row>
    <row r="802" spans="2:8" ht="12.75" hidden="1" customHeight="1" x14ac:dyDescent="0.15">
      <c r="B802" s="210">
        <v>4112</v>
      </c>
      <c r="C802" s="211"/>
      <c r="D802" s="7" t="s">
        <v>25</v>
      </c>
      <c r="E802" s="140"/>
      <c r="F802" s="140"/>
      <c r="G802" s="140"/>
      <c r="H802" s="67">
        <f>SUM(H800*0.09)</f>
        <v>292.00229999999999</v>
      </c>
    </row>
    <row r="803" spans="2:8" ht="12.75" hidden="1" customHeight="1" x14ac:dyDescent="0.15">
      <c r="B803" s="210">
        <v>4113</v>
      </c>
      <c r="C803" s="211"/>
      <c r="D803" s="7" t="s">
        <v>26</v>
      </c>
      <c r="E803" s="140"/>
      <c r="F803" s="140"/>
      <c r="G803" s="140"/>
      <c r="H803" s="67">
        <f>SUM(H800*0.24)</f>
        <v>778.67279999999994</v>
      </c>
    </row>
    <row r="804" spans="2:8" ht="12.75" hidden="1" customHeight="1" x14ac:dyDescent="0.15">
      <c r="B804" s="210">
        <v>4114</v>
      </c>
      <c r="C804" s="211"/>
      <c r="D804" s="7" t="s">
        <v>27</v>
      </c>
      <c r="E804" s="140"/>
      <c r="F804" s="140"/>
      <c r="G804" s="140"/>
      <c r="H804" s="67">
        <f>SUM(H800*0.0105)</f>
        <v>34.066935000000001</v>
      </c>
    </row>
    <row r="805" spans="2:8" ht="12.75" hidden="1" customHeight="1" x14ac:dyDescent="0.15">
      <c r="B805" s="210">
        <v>4115</v>
      </c>
      <c r="C805" s="211"/>
      <c r="D805" s="7" t="s">
        <v>28</v>
      </c>
      <c r="E805" s="140"/>
      <c r="F805" s="140"/>
      <c r="G805" s="140"/>
      <c r="H805" s="67">
        <f>SUM(H802*0.13)</f>
        <v>37.960298999999999</v>
      </c>
    </row>
    <row r="806" spans="2:8" ht="12.75" hidden="1" customHeight="1" x14ac:dyDescent="0.15">
      <c r="B806" s="194">
        <v>412</v>
      </c>
      <c r="C806" s="195"/>
      <c r="D806" s="6" t="s">
        <v>29</v>
      </c>
      <c r="E806" s="60"/>
      <c r="F806" s="60"/>
      <c r="G806" s="60"/>
    </row>
    <row r="807" spans="2:8" ht="12.75" hidden="1" customHeight="1" x14ac:dyDescent="0.15">
      <c r="B807" s="210">
        <v>4127</v>
      </c>
      <c r="C807" s="211"/>
      <c r="D807" s="7" t="s">
        <v>62</v>
      </c>
      <c r="E807" s="141"/>
      <c r="F807" s="141"/>
      <c r="G807" s="141"/>
    </row>
    <row r="808" spans="2:8" ht="12.75" hidden="1" customHeight="1" x14ac:dyDescent="0.15">
      <c r="B808" s="194">
        <v>413</v>
      </c>
      <c r="C808" s="195"/>
      <c r="D808" s="6" t="s">
        <v>85</v>
      </c>
      <c r="E808" s="60"/>
      <c r="F808" s="60"/>
      <c r="G808" s="60"/>
    </row>
    <row r="809" spans="2:8" ht="12.75" hidden="1" customHeight="1" x14ac:dyDescent="0.15">
      <c r="B809" s="210">
        <v>4131</v>
      </c>
      <c r="C809" s="211"/>
      <c r="D809" s="7" t="s">
        <v>86</v>
      </c>
      <c r="E809" s="141"/>
      <c r="F809" s="141"/>
      <c r="G809" s="141"/>
    </row>
    <row r="810" spans="2:8" ht="12.75" hidden="1" customHeight="1" x14ac:dyDescent="0.15">
      <c r="B810" s="194">
        <v>414</v>
      </c>
      <c r="C810" s="195"/>
      <c r="D810" s="6" t="s">
        <v>89</v>
      </c>
      <c r="E810" s="60"/>
      <c r="F810" s="60"/>
      <c r="G810" s="60"/>
    </row>
    <row r="811" spans="2:8" ht="12.75" hidden="1" customHeight="1" x14ac:dyDescent="0.15">
      <c r="B811" s="216">
        <v>4141</v>
      </c>
      <c r="C811" s="217"/>
      <c r="D811" s="7" t="s">
        <v>90</v>
      </c>
      <c r="E811" s="136"/>
      <c r="F811" s="136"/>
      <c r="G811" s="136"/>
    </row>
    <row r="812" spans="2:8" ht="12.75" hidden="1" customHeight="1" x14ac:dyDescent="0.15">
      <c r="B812" s="216">
        <v>4143</v>
      </c>
      <c r="C812" s="217"/>
      <c r="D812" s="7" t="s">
        <v>92</v>
      </c>
      <c r="E812" s="142"/>
      <c r="F812" s="142"/>
      <c r="G812" s="142"/>
    </row>
    <row r="813" spans="2:8" ht="12.75" hidden="1" customHeight="1" x14ac:dyDescent="0.15">
      <c r="B813" s="216">
        <v>4149</v>
      </c>
      <c r="C813" s="217"/>
      <c r="D813" s="7" t="s">
        <v>95</v>
      </c>
      <c r="E813" s="142"/>
      <c r="F813" s="142"/>
      <c r="G813" s="142"/>
    </row>
    <row r="814" spans="2:8" ht="12.75" hidden="1" customHeight="1" x14ac:dyDescent="0.15">
      <c r="B814" s="194">
        <v>419</v>
      </c>
      <c r="C814" s="195"/>
      <c r="D814" s="6" t="s">
        <v>36</v>
      </c>
      <c r="E814" s="147"/>
      <c r="F814" s="147"/>
      <c r="G814" s="147"/>
    </row>
    <row r="815" spans="2:8" ht="12.75" hidden="1" customHeight="1" x14ac:dyDescent="0.15">
      <c r="B815" s="210">
        <v>4193</v>
      </c>
      <c r="C815" s="211"/>
      <c r="D815" s="7" t="s">
        <v>104</v>
      </c>
      <c r="E815" s="136"/>
      <c r="F815" s="136"/>
      <c r="G815" s="136"/>
    </row>
    <row r="816" spans="2:8" ht="12.75" hidden="1" customHeight="1" x14ac:dyDescent="0.15">
      <c r="B816" s="194">
        <v>441</v>
      </c>
      <c r="C816" s="195"/>
      <c r="D816" s="6" t="s">
        <v>48</v>
      </c>
      <c r="E816" s="147"/>
      <c r="F816" s="147"/>
      <c r="G816" s="147"/>
    </row>
    <row r="817" spans="2:7" ht="12.75" hidden="1" customHeight="1" x14ac:dyDescent="0.15">
      <c r="B817" s="216">
        <v>4415</v>
      </c>
      <c r="C817" s="217"/>
      <c r="D817" s="7" t="s">
        <v>50</v>
      </c>
      <c r="E817" s="142"/>
      <c r="F817" s="142"/>
      <c r="G817" s="142"/>
    </row>
    <row r="818" spans="2:7" ht="12.75" hidden="1" customHeight="1" x14ac:dyDescent="0.15">
      <c r="B818" s="194">
        <v>463</v>
      </c>
      <c r="C818" s="195"/>
      <c r="D818" s="6" t="s">
        <v>71</v>
      </c>
      <c r="E818" s="147"/>
      <c r="F818" s="147"/>
      <c r="G818" s="147"/>
    </row>
    <row r="819" spans="2:7" ht="12.75" hidden="1" customHeight="1" x14ac:dyDescent="0.15">
      <c r="B819" s="196">
        <v>4631</v>
      </c>
      <c r="C819" s="197"/>
      <c r="D819" s="6" t="s">
        <v>71</v>
      </c>
      <c r="E819" s="147"/>
      <c r="F819" s="147"/>
      <c r="G819" s="147"/>
    </row>
    <row r="820" spans="2:7" ht="12.75" hidden="1" customHeight="1" x14ac:dyDescent="0.15">
      <c r="B820" s="230">
        <v>46315</v>
      </c>
      <c r="C820" s="231"/>
      <c r="D820" s="7" t="s">
        <v>119</v>
      </c>
      <c r="E820" s="136"/>
      <c r="F820" s="136"/>
      <c r="G820" s="136"/>
    </row>
    <row r="821" spans="2:7" ht="12.75" hidden="1" customHeight="1" thickBot="1" x14ac:dyDescent="0.2">
      <c r="B821" s="232"/>
      <c r="C821" s="233"/>
      <c r="D821" s="15" t="s">
        <v>46</v>
      </c>
      <c r="E821" s="60"/>
      <c r="F821" s="60"/>
      <c r="G821" s="60"/>
    </row>
    <row r="822" spans="2:7" ht="12.75" hidden="1" customHeight="1" x14ac:dyDescent="0.2">
      <c r="B822" s="54"/>
      <c r="C822" s="54"/>
      <c r="D822" s="38"/>
      <c r="E822" s="38"/>
      <c r="F822" s="38"/>
      <c r="G822" s="38"/>
    </row>
    <row r="823" spans="2:7" ht="12.75" hidden="1" customHeight="1" x14ac:dyDescent="0.2">
      <c r="B823" s="54"/>
      <c r="C823" s="54"/>
      <c r="D823" s="38"/>
      <c r="E823" s="38"/>
      <c r="F823" s="38"/>
      <c r="G823" s="38"/>
    </row>
    <row r="824" spans="2:7" ht="12.75" hidden="1" customHeight="1" x14ac:dyDescent="0.2">
      <c r="B824" s="54"/>
      <c r="C824" s="54"/>
      <c r="D824" s="38"/>
      <c r="E824" s="38"/>
      <c r="F824" s="38"/>
      <c r="G824" s="38"/>
    </row>
    <row r="825" spans="2:7" ht="12.75" hidden="1" customHeight="1" x14ac:dyDescent="0.2">
      <c r="B825" s="54"/>
      <c r="C825" s="54"/>
      <c r="D825" s="38"/>
      <c r="E825" s="38"/>
      <c r="F825" s="38"/>
      <c r="G825" s="38"/>
    </row>
    <row r="826" spans="2:7" ht="12.75" hidden="1" customHeight="1" x14ac:dyDescent="0.2">
      <c r="B826" s="54"/>
      <c r="C826" s="54"/>
      <c r="D826" s="38"/>
      <c r="E826" s="38"/>
      <c r="F826" s="38"/>
      <c r="G826" s="38"/>
    </row>
    <row r="827" spans="2:7" ht="12.75" hidden="1" customHeight="1" x14ac:dyDescent="0.2">
      <c r="B827" s="54"/>
      <c r="C827" s="54"/>
      <c r="D827" s="38"/>
      <c r="E827" s="38"/>
      <c r="F827" s="38"/>
      <c r="G827" s="38"/>
    </row>
    <row r="828" spans="2:7" ht="12.75" hidden="1" customHeight="1" x14ac:dyDescent="0.2">
      <c r="B828" s="54"/>
      <c r="C828" s="54"/>
      <c r="D828" s="38"/>
      <c r="E828" s="38"/>
      <c r="F828" s="38"/>
      <c r="G828" s="38"/>
    </row>
    <row r="829" spans="2:7" ht="12.75" hidden="1" customHeight="1" x14ac:dyDescent="0.2">
      <c r="B829" s="54"/>
      <c r="C829" s="54"/>
      <c r="D829" s="38"/>
      <c r="E829" s="38"/>
      <c r="F829" s="38"/>
      <c r="G829" s="38"/>
    </row>
    <row r="830" spans="2:7" ht="12.75" hidden="1" customHeight="1" x14ac:dyDescent="0.2">
      <c r="B830" s="54"/>
      <c r="C830" s="54"/>
      <c r="D830" s="38"/>
      <c r="E830" s="38"/>
      <c r="F830" s="38"/>
      <c r="G830" s="38"/>
    </row>
    <row r="831" spans="2:7" ht="12.75" hidden="1" customHeight="1" x14ac:dyDescent="0.2">
      <c r="B831" s="54"/>
      <c r="C831" s="54"/>
      <c r="D831" s="38"/>
      <c r="E831" s="38"/>
      <c r="F831" s="38"/>
      <c r="G831" s="38"/>
    </row>
    <row r="832" spans="2:7" ht="12.75" hidden="1" customHeight="1" x14ac:dyDescent="0.2">
      <c r="B832" s="54"/>
      <c r="C832" s="54"/>
      <c r="D832" s="38"/>
      <c r="E832" s="38"/>
      <c r="F832" s="38"/>
      <c r="G832" s="38"/>
    </row>
    <row r="833" spans="2:8" ht="12.75" hidden="1" customHeight="1" x14ac:dyDescent="0.2">
      <c r="B833" s="54"/>
      <c r="C833" s="54"/>
      <c r="D833" s="38"/>
      <c r="E833" s="38"/>
      <c r="F833" s="38"/>
      <c r="G833" s="38"/>
    </row>
    <row r="834" spans="2:8" ht="12.75" hidden="1" customHeight="1" x14ac:dyDescent="0.2">
      <c r="B834" s="54"/>
      <c r="C834" s="54"/>
      <c r="D834" s="38"/>
      <c r="E834" s="38"/>
      <c r="F834" s="38"/>
      <c r="G834" s="38"/>
    </row>
    <row r="835" spans="2:8" ht="12.75" hidden="1" customHeight="1" x14ac:dyDescent="0.2">
      <c r="B835" s="54"/>
      <c r="C835" s="54"/>
      <c r="D835" s="38"/>
      <c r="E835" s="38"/>
      <c r="F835" s="38"/>
      <c r="G835" s="38"/>
    </row>
    <row r="836" spans="2:8" ht="12.75" hidden="1" customHeight="1" x14ac:dyDescent="0.2">
      <c r="B836" s="54"/>
      <c r="C836" s="54"/>
      <c r="D836" s="38"/>
      <c r="E836" s="38"/>
      <c r="F836" s="38"/>
      <c r="G836" s="38"/>
    </row>
    <row r="837" spans="2:8" ht="12.75" hidden="1" customHeight="1" thickBot="1" x14ac:dyDescent="0.25">
      <c r="B837" s="54"/>
      <c r="C837" s="54"/>
      <c r="D837" s="38"/>
      <c r="E837" s="38"/>
      <c r="F837" s="38"/>
      <c r="G837" s="38"/>
    </row>
    <row r="838" spans="2:8" ht="53.25" hidden="1" customHeight="1" x14ac:dyDescent="0.15">
      <c r="B838" s="228" t="s">
        <v>21</v>
      </c>
      <c r="C838" s="229"/>
      <c r="D838" s="100" t="s">
        <v>22</v>
      </c>
      <c r="E838" s="133"/>
      <c r="F838" s="133"/>
      <c r="G838" s="133"/>
    </row>
    <row r="839" spans="2:8" ht="12.75" hidden="1" customHeight="1" x14ac:dyDescent="0.15">
      <c r="B839" s="196"/>
      <c r="C839" s="197"/>
      <c r="D839" s="62"/>
      <c r="E839" s="144"/>
      <c r="F839" s="144"/>
      <c r="G839" s="144"/>
    </row>
    <row r="840" spans="2:8" ht="12.75" hidden="1" customHeight="1" x14ac:dyDescent="0.15">
      <c r="B840" s="196"/>
      <c r="C840" s="197"/>
      <c r="D840" s="83" t="s">
        <v>78</v>
      </c>
      <c r="E840" s="144"/>
      <c r="F840" s="144"/>
      <c r="G840" s="144"/>
    </row>
    <row r="841" spans="2:8" ht="12.75" hidden="1" customHeight="1" x14ac:dyDescent="0.15">
      <c r="B841" s="194">
        <v>411</v>
      </c>
      <c r="C841" s="195"/>
      <c r="D841" s="6" t="s">
        <v>23</v>
      </c>
      <c r="E841" s="145"/>
      <c r="F841" s="145"/>
      <c r="G841" s="145"/>
      <c r="H841" s="66">
        <v>20925.55</v>
      </c>
    </row>
    <row r="842" spans="2:8" ht="12.75" hidden="1" customHeight="1" x14ac:dyDescent="0.15">
      <c r="B842" s="210">
        <v>4111</v>
      </c>
      <c r="C842" s="211"/>
      <c r="D842" s="7" t="s">
        <v>24</v>
      </c>
      <c r="E842" s="140"/>
      <c r="F842" s="140"/>
      <c r="G842" s="140"/>
      <c r="H842" s="67">
        <f>SUM(H841*0.67)</f>
        <v>14020.1185</v>
      </c>
    </row>
    <row r="843" spans="2:8" ht="12.75" hidden="1" customHeight="1" x14ac:dyDescent="0.15">
      <c r="B843" s="210">
        <v>4112</v>
      </c>
      <c r="C843" s="211"/>
      <c r="D843" s="7" t="s">
        <v>25</v>
      </c>
      <c r="E843" s="140"/>
      <c r="F843" s="140"/>
      <c r="G843" s="140"/>
      <c r="H843" s="67">
        <f>SUM(H841*0.09)</f>
        <v>1883.2994999999999</v>
      </c>
    </row>
    <row r="844" spans="2:8" ht="12.75" hidden="1" customHeight="1" x14ac:dyDescent="0.15">
      <c r="B844" s="210">
        <v>4113</v>
      </c>
      <c r="C844" s="211"/>
      <c r="D844" s="7" t="s">
        <v>26</v>
      </c>
      <c r="E844" s="140"/>
      <c r="F844" s="140"/>
      <c r="G844" s="140"/>
      <c r="H844" s="67">
        <f>SUM(H841*0.24)</f>
        <v>5022.1319999999996</v>
      </c>
    </row>
    <row r="845" spans="2:8" ht="12.75" hidden="1" customHeight="1" x14ac:dyDescent="0.15">
      <c r="B845" s="210">
        <v>4114</v>
      </c>
      <c r="C845" s="211"/>
      <c r="D845" s="7" t="s">
        <v>27</v>
      </c>
      <c r="E845" s="140"/>
      <c r="F845" s="140"/>
      <c r="G845" s="140"/>
      <c r="H845" s="67">
        <f>SUM(H841*0.0105)</f>
        <v>219.71827500000001</v>
      </c>
    </row>
    <row r="846" spans="2:8" ht="12.75" hidden="1" customHeight="1" x14ac:dyDescent="0.15">
      <c r="B846" s="210">
        <v>4115</v>
      </c>
      <c r="C846" s="211"/>
      <c r="D846" s="7" t="s">
        <v>28</v>
      </c>
      <c r="E846" s="140"/>
      <c r="F846" s="140"/>
      <c r="G846" s="140"/>
      <c r="H846" s="67">
        <f>SUM(H843*0.13)</f>
        <v>244.828935</v>
      </c>
    </row>
    <row r="847" spans="2:8" ht="12.75" hidden="1" customHeight="1" x14ac:dyDescent="0.15">
      <c r="B847" s="194">
        <v>412</v>
      </c>
      <c r="C847" s="195"/>
      <c r="D847" s="6" t="s">
        <v>29</v>
      </c>
      <c r="E847" s="60"/>
      <c r="F847" s="60"/>
      <c r="G847" s="60"/>
    </row>
    <row r="848" spans="2:8" ht="12.75" hidden="1" customHeight="1" x14ac:dyDescent="0.15">
      <c r="B848" s="210">
        <v>4127</v>
      </c>
      <c r="C848" s="211"/>
      <c r="D848" s="7" t="s">
        <v>30</v>
      </c>
      <c r="E848" s="136"/>
      <c r="F848" s="136"/>
      <c r="G848" s="136"/>
    </row>
    <row r="849" spans="2:7" ht="12.75" hidden="1" customHeight="1" x14ac:dyDescent="0.15">
      <c r="B849" s="194">
        <v>413</v>
      </c>
      <c r="C849" s="195"/>
      <c r="D849" s="6" t="s">
        <v>85</v>
      </c>
      <c r="E849" s="60"/>
      <c r="F849" s="60"/>
      <c r="G849" s="60"/>
    </row>
    <row r="850" spans="2:7" ht="13.5" hidden="1" customHeight="1" x14ac:dyDescent="0.15">
      <c r="B850" s="216">
        <v>4131</v>
      </c>
      <c r="C850" s="217"/>
      <c r="D850" s="7" t="s">
        <v>86</v>
      </c>
      <c r="E850" s="136"/>
      <c r="F850" s="136"/>
      <c r="G850" s="136"/>
    </row>
    <row r="851" spans="2:7" ht="12.75" hidden="1" customHeight="1" x14ac:dyDescent="0.15">
      <c r="B851" s="216">
        <v>4133</v>
      </c>
      <c r="C851" s="217"/>
      <c r="D851" s="46" t="s">
        <v>87</v>
      </c>
      <c r="E851" s="136"/>
      <c r="F851" s="136"/>
      <c r="G851" s="136"/>
    </row>
    <row r="852" spans="2:7" ht="12.75" hidden="1" customHeight="1" x14ac:dyDescent="0.15">
      <c r="B852" s="216">
        <v>4134</v>
      </c>
      <c r="C852" s="217"/>
      <c r="D852" s="50" t="s">
        <v>31</v>
      </c>
      <c r="E852" s="136"/>
      <c r="F852" s="136"/>
      <c r="G852" s="136"/>
    </row>
    <row r="853" spans="2:7" ht="12.75" hidden="1" customHeight="1" x14ac:dyDescent="0.15">
      <c r="B853" s="216">
        <v>4135</v>
      </c>
      <c r="C853" s="217"/>
      <c r="D853" s="7" t="s">
        <v>105</v>
      </c>
      <c r="E853" s="136"/>
      <c r="F853" s="136"/>
      <c r="G853" s="136"/>
    </row>
    <row r="854" spans="2:7" ht="12.75" hidden="1" customHeight="1" x14ac:dyDescent="0.2">
      <c r="B854" s="194">
        <v>414</v>
      </c>
      <c r="C854" s="195"/>
      <c r="D854" s="6" t="s">
        <v>89</v>
      </c>
      <c r="E854" s="151"/>
      <c r="F854" s="151"/>
      <c r="G854" s="151"/>
    </row>
    <row r="855" spans="2:7" ht="12.75" hidden="1" customHeight="1" x14ac:dyDescent="0.15">
      <c r="B855" s="216">
        <v>4141</v>
      </c>
      <c r="C855" s="217"/>
      <c r="D855" s="7" t="s">
        <v>90</v>
      </c>
      <c r="E855" s="141"/>
      <c r="F855" s="141"/>
      <c r="G855" s="141"/>
    </row>
    <row r="856" spans="2:7" ht="12.75" hidden="1" customHeight="1" x14ac:dyDescent="0.15">
      <c r="B856" s="216">
        <v>4143</v>
      </c>
      <c r="C856" s="217"/>
      <c r="D856" s="7" t="s">
        <v>92</v>
      </c>
      <c r="E856" s="141"/>
      <c r="F856" s="141"/>
      <c r="G856" s="141"/>
    </row>
    <row r="857" spans="2:7" ht="12.75" hidden="1" customHeight="1" x14ac:dyDescent="0.15">
      <c r="B857" s="216">
        <v>4149</v>
      </c>
      <c r="C857" s="217"/>
      <c r="D857" s="7" t="s">
        <v>95</v>
      </c>
      <c r="E857" s="136"/>
      <c r="F857" s="136"/>
      <c r="G857" s="136"/>
    </row>
    <row r="858" spans="2:7" ht="12.75" hidden="1" customHeight="1" x14ac:dyDescent="0.15">
      <c r="B858" s="194">
        <v>415</v>
      </c>
      <c r="C858" s="195"/>
      <c r="D858" s="6" t="s">
        <v>93</v>
      </c>
      <c r="E858" s="61"/>
      <c r="F858" s="61"/>
      <c r="G858" s="61"/>
    </row>
    <row r="859" spans="2:7" ht="12.75" hidden="1" customHeight="1" x14ac:dyDescent="0.15">
      <c r="B859" s="216">
        <v>4153</v>
      </c>
      <c r="C859" s="217"/>
      <c r="D859" s="7" t="s">
        <v>32</v>
      </c>
      <c r="E859" s="136"/>
      <c r="F859" s="136"/>
      <c r="G859" s="136"/>
    </row>
    <row r="860" spans="2:7" ht="12.75" hidden="1" customHeight="1" x14ac:dyDescent="0.15">
      <c r="B860" s="194">
        <v>419</v>
      </c>
      <c r="C860" s="195"/>
      <c r="D860" s="6" t="s">
        <v>36</v>
      </c>
      <c r="E860" s="60"/>
      <c r="F860" s="60"/>
      <c r="G860" s="60"/>
    </row>
    <row r="861" spans="2:7" ht="12.75" hidden="1" customHeight="1" x14ac:dyDescent="0.15">
      <c r="B861" s="216">
        <v>4194</v>
      </c>
      <c r="C861" s="217"/>
      <c r="D861" s="7" t="s">
        <v>106</v>
      </c>
      <c r="E861" s="141"/>
      <c r="F861" s="141"/>
      <c r="G861" s="141"/>
    </row>
    <row r="862" spans="2:7" ht="12.75" hidden="1" customHeight="1" x14ac:dyDescent="0.15">
      <c r="B862" s="216">
        <v>4196</v>
      </c>
      <c r="C862" s="217"/>
      <c r="D862" s="7" t="s">
        <v>37</v>
      </c>
      <c r="E862" s="141"/>
      <c r="F862" s="141"/>
      <c r="G862" s="141"/>
    </row>
    <row r="863" spans="2:7" ht="12.75" hidden="1" customHeight="1" x14ac:dyDescent="0.15">
      <c r="B863" s="194">
        <v>441</v>
      </c>
      <c r="C863" s="195"/>
      <c r="D863" s="6" t="s">
        <v>48</v>
      </c>
      <c r="E863" s="146"/>
      <c r="F863" s="146"/>
      <c r="G863" s="146"/>
    </row>
    <row r="864" spans="2:7" ht="12.75" hidden="1" customHeight="1" x14ac:dyDescent="0.15">
      <c r="B864" s="216">
        <v>4415</v>
      </c>
      <c r="C864" s="217"/>
      <c r="D864" s="81" t="s">
        <v>187</v>
      </c>
      <c r="E864" s="143"/>
      <c r="F864" s="143"/>
      <c r="G864" s="143"/>
    </row>
    <row r="865" spans="2:12" ht="12.75" hidden="1" customHeight="1" x14ac:dyDescent="0.15">
      <c r="B865" s="216">
        <v>4416</v>
      </c>
      <c r="C865" s="217"/>
      <c r="D865" s="14" t="s">
        <v>51</v>
      </c>
      <c r="E865" s="141"/>
      <c r="F865" s="141"/>
      <c r="G865" s="141"/>
      <c r="L865" s="108" t="s">
        <v>242</v>
      </c>
    </row>
    <row r="866" spans="2:12" ht="12.75" hidden="1" customHeight="1" x14ac:dyDescent="0.15">
      <c r="B866" s="216">
        <v>4419</v>
      </c>
      <c r="C866" s="217"/>
      <c r="D866" s="14" t="s">
        <v>110</v>
      </c>
      <c r="E866" s="141"/>
      <c r="F866" s="141"/>
      <c r="G866" s="141"/>
      <c r="L866" s="109">
        <v>2000</v>
      </c>
    </row>
    <row r="867" spans="2:12" ht="12.75" hidden="1" customHeight="1" x14ac:dyDescent="0.15">
      <c r="B867" s="224">
        <v>44191</v>
      </c>
      <c r="C867" s="225"/>
      <c r="D867" s="14" t="s">
        <v>231</v>
      </c>
      <c r="E867" s="136"/>
      <c r="F867" s="136"/>
      <c r="G867" s="136"/>
    </row>
    <row r="868" spans="2:12" ht="12.75" hidden="1" customHeight="1" x14ac:dyDescent="0.15">
      <c r="B868" s="224">
        <v>44192</v>
      </c>
      <c r="C868" s="225"/>
      <c r="D868" s="14" t="s">
        <v>249</v>
      </c>
      <c r="E868" s="141"/>
      <c r="F868" s="141"/>
      <c r="G868" s="141"/>
    </row>
    <row r="869" spans="2:12" ht="12.75" hidden="1" customHeight="1" x14ac:dyDescent="0.15">
      <c r="B869" s="222">
        <v>44193</v>
      </c>
      <c r="C869" s="223"/>
      <c r="D869" s="14" t="s">
        <v>110</v>
      </c>
      <c r="E869" s="136"/>
      <c r="F869" s="136"/>
      <c r="G869" s="136"/>
    </row>
    <row r="870" spans="2:12" ht="12.75" hidden="1" customHeight="1" x14ac:dyDescent="0.15">
      <c r="B870" s="194">
        <v>463</v>
      </c>
      <c r="C870" s="195"/>
      <c r="D870" s="6" t="s">
        <v>71</v>
      </c>
      <c r="E870" s="60"/>
      <c r="F870" s="60"/>
      <c r="G870" s="60"/>
    </row>
    <row r="871" spans="2:12" ht="12.75" hidden="1" customHeight="1" x14ac:dyDescent="0.15">
      <c r="B871" s="218">
        <v>4631</v>
      </c>
      <c r="C871" s="219"/>
      <c r="D871" s="6" t="s">
        <v>71</v>
      </c>
      <c r="E871" s="60"/>
      <c r="F871" s="60"/>
      <c r="G871" s="60"/>
    </row>
    <row r="872" spans="2:12" ht="12.75" hidden="1" customHeight="1" x14ac:dyDescent="0.15">
      <c r="B872" s="224">
        <v>46315</v>
      </c>
      <c r="C872" s="225"/>
      <c r="D872" s="7" t="s">
        <v>119</v>
      </c>
      <c r="E872" s="136"/>
      <c r="F872" s="136"/>
      <c r="G872" s="136"/>
    </row>
    <row r="873" spans="2:12" ht="12.75" hidden="1" customHeight="1" thickBot="1" x14ac:dyDescent="0.2">
      <c r="B873" s="226"/>
      <c r="C873" s="227"/>
      <c r="D873" s="15" t="s">
        <v>46</v>
      </c>
      <c r="E873" s="61"/>
      <c r="F873" s="61"/>
      <c r="G873" s="61"/>
    </row>
    <row r="874" spans="2:12" ht="12.75" hidden="1" customHeight="1" x14ac:dyDescent="0.15">
      <c r="B874" s="73"/>
      <c r="C874" s="56"/>
      <c r="D874" s="59"/>
      <c r="E874" s="61"/>
      <c r="F874" s="61"/>
      <c r="G874" s="61"/>
    </row>
    <row r="875" spans="2:12" ht="12.75" hidden="1" customHeight="1" x14ac:dyDescent="0.15">
      <c r="B875" s="73"/>
      <c r="C875" s="56"/>
      <c r="D875" s="59"/>
      <c r="E875" s="61"/>
      <c r="F875" s="61"/>
      <c r="G875" s="61"/>
    </row>
    <row r="876" spans="2:12" ht="12.75" hidden="1" customHeight="1" x14ac:dyDescent="0.15">
      <c r="B876" s="73"/>
      <c r="C876" s="56"/>
      <c r="D876" s="59"/>
      <c r="E876" s="61"/>
      <c r="F876" s="61"/>
      <c r="G876" s="61"/>
    </row>
    <row r="877" spans="2:12" ht="12.75" hidden="1" customHeight="1" x14ac:dyDescent="0.15">
      <c r="B877" s="73"/>
      <c r="C877" s="56"/>
      <c r="D877" s="59"/>
      <c r="E877" s="61"/>
      <c r="F877" s="61"/>
      <c r="G877" s="61"/>
    </row>
    <row r="878" spans="2:12" ht="12.75" hidden="1" customHeight="1" x14ac:dyDescent="0.15">
      <c r="B878" s="73"/>
      <c r="C878" s="56"/>
      <c r="D878" s="59"/>
      <c r="E878" s="61"/>
      <c r="F878" s="61"/>
      <c r="G878" s="61"/>
    </row>
    <row r="879" spans="2:12" ht="12.75" hidden="1" customHeight="1" x14ac:dyDescent="0.15">
      <c r="B879" s="73"/>
      <c r="C879" s="56"/>
      <c r="D879" s="59"/>
      <c r="E879" s="61"/>
      <c r="F879" s="61"/>
      <c r="G879" s="61"/>
    </row>
    <row r="880" spans="2:12" ht="12.75" hidden="1" customHeight="1" x14ac:dyDescent="0.15">
      <c r="B880" s="73"/>
      <c r="C880" s="56"/>
      <c r="D880" s="59"/>
      <c r="E880" s="61"/>
      <c r="F880" s="61"/>
      <c r="G880" s="61"/>
    </row>
    <row r="881" spans="2:8" ht="12.75" hidden="1" customHeight="1" x14ac:dyDescent="0.15">
      <c r="B881" s="73"/>
      <c r="C881" s="56"/>
      <c r="D881" s="59"/>
      <c r="E881" s="61"/>
      <c r="F881" s="61"/>
      <c r="G881" s="61"/>
    </row>
    <row r="882" spans="2:8" ht="12.75" hidden="1" customHeight="1" x14ac:dyDescent="0.15">
      <c r="B882" s="73"/>
      <c r="C882" s="56"/>
      <c r="D882" s="59"/>
      <c r="E882" s="61"/>
      <c r="F882" s="61"/>
      <c r="G882" s="61"/>
    </row>
    <row r="883" spans="2:8" ht="12.75" hidden="1" customHeight="1" x14ac:dyDescent="0.15">
      <c r="B883" s="73"/>
      <c r="C883" s="56"/>
      <c r="D883" s="59"/>
      <c r="E883" s="61"/>
      <c r="F883" s="61"/>
      <c r="G883" s="61"/>
    </row>
    <row r="884" spans="2:8" ht="12.75" hidden="1" customHeight="1" x14ac:dyDescent="0.15">
      <c r="B884" s="73"/>
      <c r="C884" s="56"/>
      <c r="D884" s="59"/>
      <c r="E884" s="61"/>
      <c r="F884" s="61"/>
      <c r="G884" s="61"/>
    </row>
    <row r="885" spans="2:8" ht="12.75" hidden="1" customHeight="1" x14ac:dyDescent="0.15">
      <c r="B885" s="73"/>
      <c r="C885" s="56"/>
      <c r="D885" s="59"/>
      <c r="E885" s="61"/>
      <c r="F885" s="61"/>
      <c r="G885" s="61"/>
    </row>
    <row r="886" spans="2:8" ht="12.75" hidden="1" customHeight="1" x14ac:dyDescent="0.15">
      <c r="B886" s="73"/>
      <c r="C886" s="56"/>
      <c r="D886" s="59"/>
      <c r="E886" s="61"/>
      <c r="F886" s="61"/>
      <c r="G886" s="61"/>
    </row>
    <row r="887" spans="2:8" ht="12.75" hidden="1" customHeight="1" x14ac:dyDescent="0.15">
      <c r="B887" s="73"/>
      <c r="C887" s="56"/>
      <c r="D887" s="59"/>
      <c r="E887" s="61"/>
      <c r="F887" s="61"/>
      <c r="G887" s="61"/>
    </row>
    <row r="888" spans="2:8" ht="12.75" hidden="1" customHeight="1" x14ac:dyDescent="0.15">
      <c r="B888" s="73"/>
      <c r="C888" s="56"/>
      <c r="D888" s="59"/>
      <c r="E888" s="61"/>
      <c r="F888" s="61"/>
      <c r="G888" s="61"/>
    </row>
    <row r="889" spans="2:8" ht="12.75" hidden="1" customHeight="1" x14ac:dyDescent="0.15">
      <c r="B889" s="73"/>
      <c r="C889" s="56"/>
      <c r="D889" s="59"/>
      <c r="E889" s="61"/>
      <c r="F889" s="61"/>
      <c r="G889" s="61"/>
    </row>
    <row r="890" spans="2:8" ht="12.75" hidden="1" customHeight="1" thickBot="1" x14ac:dyDescent="0.2">
      <c r="B890" s="73"/>
      <c r="C890" s="56"/>
      <c r="D890" s="59"/>
      <c r="E890" s="61"/>
      <c r="F890" s="61"/>
      <c r="G890" s="61"/>
    </row>
    <row r="891" spans="2:8" ht="53.25" hidden="1" customHeight="1" x14ac:dyDescent="0.15">
      <c r="B891" s="220" t="s">
        <v>21</v>
      </c>
      <c r="C891" s="221"/>
      <c r="D891" s="101" t="s">
        <v>22</v>
      </c>
      <c r="E891" s="152"/>
      <c r="F891" s="152"/>
      <c r="G891" s="152"/>
    </row>
    <row r="892" spans="2:8" ht="12.75" hidden="1" customHeight="1" x14ac:dyDescent="0.15">
      <c r="B892" s="196"/>
      <c r="C892" s="197"/>
      <c r="D892" s="62"/>
      <c r="E892" s="144"/>
      <c r="F892" s="144"/>
      <c r="G892" s="144"/>
    </row>
    <row r="893" spans="2:8" ht="12.75" hidden="1" customHeight="1" x14ac:dyDescent="0.15">
      <c r="B893" s="196"/>
      <c r="C893" s="197"/>
      <c r="D893" s="95" t="s">
        <v>84</v>
      </c>
      <c r="E893" s="153"/>
      <c r="F893" s="153"/>
      <c r="G893" s="153"/>
      <c r="H893" s="66">
        <v>4781.2700000000004</v>
      </c>
    </row>
    <row r="894" spans="2:8" ht="12.75" hidden="1" customHeight="1" x14ac:dyDescent="0.15">
      <c r="B894" s="194">
        <v>411</v>
      </c>
      <c r="C894" s="195"/>
      <c r="D894" s="6" t="s">
        <v>23</v>
      </c>
      <c r="E894" s="145"/>
      <c r="F894" s="145"/>
      <c r="G894" s="145"/>
      <c r="H894" s="67">
        <f>SUM(H893*0.67)</f>
        <v>3203.4509000000003</v>
      </c>
    </row>
    <row r="895" spans="2:8" ht="12.75" hidden="1" customHeight="1" x14ac:dyDescent="0.15">
      <c r="B895" s="210">
        <v>4111</v>
      </c>
      <c r="C895" s="211"/>
      <c r="D895" s="7" t="s">
        <v>24</v>
      </c>
      <c r="E895" s="140"/>
      <c r="F895" s="140"/>
      <c r="G895" s="140"/>
      <c r="H895" s="67">
        <f>SUM(H893*0.09)</f>
        <v>430.3143</v>
      </c>
    </row>
    <row r="896" spans="2:8" ht="12.75" hidden="1" customHeight="1" x14ac:dyDescent="0.15">
      <c r="B896" s="210">
        <v>4112</v>
      </c>
      <c r="C896" s="211"/>
      <c r="D896" s="7" t="s">
        <v>25</v>
      </c>
      <c r="E896" s="140"/>
      <c r="F896" s="140"/>
      <c r="G896" s="140"/>
      <c r="H896" s="67">
        <f>SUM(H893*0.24)</f>
        <v>1147.5048000000002</v>
      </c>
    </row>
    <row r="897" spans="2:8" ht="12.75" hidden="1" customHeight="1" x14ac:dyDescent="0.15">
      <c r="B897" s="210">
        <v>4113</v>
      </c>
      <c r="C897" s="211"/>
      <c r="D897" s="7" t="s">
        <v>26</v>
      </c>
      <c r="E897" s="140"/>
      <c r="F897" s="140"/>
      <c r="G897" s="140"/>
      <c r="H897" s="67">
        <f>SUM(H893*0.0105)</f>
        <v>50.20333500000001</v>
      </c>
    </row>
    <row r="898" spans="2:8" ht="12.75" hidden="1" customHeight="1" x14ac:dyDescent="0.15">
      <c r="B898" s="210">
        <v>4114</v>
      </c>
      <c r="C898" s="211"/>
      <c r="D898" s="7" t="s">
        <v>27</v>
      </c>
      <c r="E898" s="140"/>
      <c r="F898" s="140"/>
      <c r="G898" s="140"/>
      <c r="H898" s="67">
        <f>SUM(H895*0.13)</f>
        <v>55.940859000000003</v>
      </c>
    </row>
    <row r="899" spans="2:8" ht="12.75" hidden="1" customHeight="1" x14ac:dyDescent="0.15">
      <c r="B899" s="210">
        <v>4115</v>
      </c>
      <c r="C899" s="211"/>
      <c r="D899" s="7" t="s">
        <v>28</v>
      </c>
      <c r="E899" s="141"/>
      <c r="F899" s="141"/>
      <c r="G899" s="141"/>
    </row>
    <row r="900" spans="2:8" ht="12.75" hidden="1" customHeight="1" x14ac:dyDescent="0.15">
      <c r="B900" s="194">
        <v>412</v>
      </c>
      <c r="C900" s="195"/>
      <c r="D900" s="6" t="s">
        <v>29</v>
      </c>
      <c r="E900" s="60"/>
      <c r="F900" s="60"/>
      <c r="G900" s="60"/>
    </row>
    <row r="901" spans="2:8" ht="12.75" hidden="1" customHeight="1" x14ac:dyDescent="0.15">
      <c r="B901" s="210">
        <v>4127</v>
      </c>
      <c r="C901" s="211"/>
      <c r="D901" s="7" t="s">
        <v>62</v>
      </c>
      <c r="E901" s="141"/>
      <c r="F901" s="141"/>
      <c r="G901" s="141"/>
    </row>
    <row r="902" spans="2:8" ht="12.75" hidden="1" customHeight="1" x14ac:dyDescent="0.15">
      <c r="B902" s="194">
        <v>413</v>
      </c>
      <c r="C902" s="195"/>
      <c r="D902" s="6" t="s">
        <v>85</v>
      </c>
      <c r="E902" s="60"/>
      <c r="F902" s="60"/>
      <c r="G902" s="60"/>
    </row>
    <row r="903" spans="2:8" ht="12.75" hidden="1" customHeight="1" x14ac:dyDescent="0.15">
      <c r="B903" s="216">
        <v>4131</v>
      </c>
      <c r="C903" s="217"/>
      <c r="D903" s="7" t="s">
        <v>86</v>
      </c>
      <c r="E903" s="141"/>
      <c r="F903" s="141"/>
      <c r="G903" s="141"/>
    </row>
    <row r="904" spans="2:8" ht="12.75" hidden="1" customHeight="1" x14ac:dyDescent="0.15">
      <c r="B904" s="194">
        <v>414</v>
      </c>
      <c r="C904" s="195"/>
      <c r="D904" s="6" t="s">
        <v>89</v>
      </c>
      <c r="E904" s="60"/>
      <c r="F904" s="60"/>
      <c r="G904" s="60"/>
    </row>
    <row r="905" spans="2:8" ht="12.75" hidden="1" customHeight="1" x14ac:dyDescent="0.15">
      <c r="B905" s="216">
        <v>4141</v>
      </c>
      <c r="C905" s="217"/>
      <c r="D905" s="7" t="s">
        <v>90</v>
      </c>
      <c r="E905" s="136"/>
      <c r="F905" s="136"/>
      <c r="G905" s="136"/>
    </row>
    <row r="906" spans="2:8" ht="12.75" hidden="1" customHeight="1" x14ac:dyDescent="0.15">
      <c r="B906" s="216">
        <v>4143</v>
      </c>
      <c r="C906" s="217"/>
      <c r="D906" s="7" t="s">
        <v>92</v>
      </c>
      <c r="E906" s="141"/>
      <c r="F906" s="141"/>
      <c r="G906" s="141"/>
    </row>
    <row r="907" spans="2:8" ht="12.75" hidden="1" customHeight="1" x14ac:dyDescent="0.15">
      <c r="B907" s="216">
        <v>4149</v>
      </c>
      <c r="C907" s="217"/>
      <c r="D907" s="7" t="s">
        <v>95</v>
      </c>
      <c r="E907" s="141"/>
      <c r="F907" s="141"/>
      <c r="G907" s="141"/>
    </row>
    <row r="908" spans="2:8" ht="12.75" hidden="1" customHeight="1" x14ac:dyDescent="0.15">
      <c r="B908" s="194">
        <v>441</v>
      </c>
      <c r="C908" s="195"/>
      <c r="D908" s="6" t="s">
        <v>48</v>
      </c>
      <c r="E908" s="60"/>
      <c r="F908" s="60"/>
      <c r="G908" s="60"/>
    </row>
    <row r="909" spans="2:8" ht="12.75" hidden="1" customHeight="1" x14ac:dyDescent="0.15">
      <c r="B909" s="216">
        <v>4415</v>
      </c>
      <c r="C909" s="217"/>
      <c r="D909" s="14" t="s">
        <v>187</v>
      </c>
      <c r="E909" s="136"/>
      <c r="F909" s="136"/>
      <c r="G909" s="136"/>
    </row>
    <row r="910" spans="2:8" ht="12.75" hidden="1" customHeight="1" x14ac:dyDescent="0.15">
      <c r="B910" s="194">
        <v>463</v>
      </c>
      <c r="C910" s="195"/>
      <c r="D910" s="6" t="s">
        <v>71</v>
      </c>
      <c r="E910" s="60"/>
      <c r="F910" s="60"/>
      <c r="G910" s="60"/>
    </row>
    <row r="911" spans="2:8" ht="12.75" hidden="1" customHeight="1" x14ac:dyDescent="0.15">
      <c r="B911" s="196">
        <v>4631</v>
      </c>
      <c r="C911" s="197"/>
      <c r="D911" s="6" t="s">
        <v>71</v>
      </c>
      <c r="E911" s="60"/>
      <c r="F911" s="60"/>
      <c r="G911" s="60"/>
    </row>
    <row r="912" spans="2:8" ht="12.75" hidden="1" customHeight="1" x14ac:dyDescent="0.15">
      <c r="B912" s="224">
        <v>46315</v>
      </c>
      <c r="C912" s="225"/>
      <c r="D912" s="7" t="s">
        <v>119</v>
      </c>
      <c r="E912" s="136"/>
      <c r="F912" s="136"/>
      <c r="G912" s="136"/>
    </row>
    <row r="913" spans="2:10" ht="12.75" hidden="1" customHeight="1" thickBot="1" x14ac:dyDescent="0.2">
      <c r="B913" s="232"/>
      <c r="C913" s="233"/>
      <c r="D913" s="15" t="s">
        <v>46</v>
      </c>
      <c r="E913" s="60"/>
      <c r="F913" s="60"/>
      <c r="G913" s="60"/>
    </row>
    <row r="914" spans="2:10" ht="12.75" hidden="1" customHeight="1" x14ac:dyDescent="0.15">
      <c r="B914" s="73"/>
      <c r="C914" s="56"/>
      <c r="D914" s="59"/>
      <c r="E914" s="61"/>
      <c r="F914" s="61"/>
      <c r="G914" s="61"/>
    </row>
    <row r="915" spans="2:10" ht="12.75" hidden="1" customHeight="1" x14ac:dyDescent="0.15">
      <c r="B915" s="73"/>
      <c r="C915" s="56"/>
      <c r="D915" s="59"/>
      <c r="E915" s="61"/>
      <c r="F915" s="61"/>
      <c r="G915" s="61"/>
    </row>
    <row r="916" spans="2:10" ht="12.75" hidden="1" customHeight="1" x14ac:dyDescent="0.15">
      <c r="B916" s="73"/>
      <c r="C916" s="56"/>
      <c r="D916" s="59"/>
      <c r="E916" s="132"/>
      <c r="F916" s="132"/>
      <c r="G916" s="162"/>
    </row>
    <row r="917" spans="2:10" hidden="1" x14ac:dyDescent="0.15">
      <c r="B917" s="86"/>
      <c r="C917" s="86"/>
    </row>
    <row r="918" spans="2:10" hidden="1" x14ac:dyDescent="0.15">
      <c r="B918" s="86"/>
      <c r="C918" s="86"/>
    </row>
    <row r="919" spans="2:10" hidden="1" x14ac:dyDescent="0.15">
      <c r="B919" s="86"/>
      <c r="C919" s="86"/>
    </row>
    <row r="920" spans="2:10" hidden="1" x14ac:dyDescent="0.15">
      <c r="B920" s="86"/>
      <c r="C920" s="86"/>
    </row>
    <row r="921" spans="2:10" hidden="1" x14ac:dyDescent="0.15">
      <c r="B921" s="86"/>
      <c r="C921" s="86"/>
      <c r="H921" s="25"/>
    </row>
    <row r="922" spans="2:10" s="26" customFormat="1" hidden="1" x14ac:dyDescent="0.15">
      <c r="B922" s="96"/>
      <c r="C922" s="96"/>
      <c r="H922" s="5"/>
      <c r="I922" s="25"/>
      <c r="J922" s="17"/>
    </row>
    <row r="923" spans="2:10" hidden="1" x14ac:dyDescent="0.15">
      <c r="B923" s="86"/>
      <c r="C923" s="86"/>
      <c r="J923" s="26"/>
    </row>
    <row r="924" spans="2:10" hidden="1" x14ac:dyDescent="0.15">
      <c r="B924" s="86"/>
      <c r="C924" s="86"/>
    </row>
    <row r="925" spans="2:10" hidden="1" x14ac:dyDescent="0.15">
      <c r="B925" s="86"/>
      <c r="C925" s="86"/>
      <c r="H925" s="25"/>
    </row>
    <row r="926" spans="2:10" s="26" customFormat="1" hidden="1" x14ac:dyDescent="0.15">
      <c r="B926" s="96"/>
      <c r="C926" s="96"/>
      <c r="H926" s="5"/>
      <c r="I926" s="25"/>
      <c r="J926" s="17"/>
    </row>
    <row r="927" spans="2:10" hidden="1" x14ac:dyDescent="0.15">
      <c r="B927" s="86"/>
      <c r="C927" s="86"/>
      <c r="J927" s="26"/>
    </row>
    <row r="928" spans="2:10" hidden="1" x14ac:dyDescent="0.15">
      <c r="B928" s="86"/>
      <c r="C928" s="86"/>
    </row>
    <row r="929" spans="2:7" hidden="1" x14ac:dyDescent="0.15">
      <c r="B929" s="86"/>
      <c r="C929" s="86"/>
    </row>
    <row r="930" spans="2:7" hidden="1" x14ac:dyDescent="0.15">
      <c r="B930" s="86"/>
      <c r="C930" s="86"/>
    </row>
    <row r="931" spans="2:7" hidden="1" x14ac:dyDescent="0.15">
      <c r="B931" s="86"/>
      <c r="C931" s="86"/>
    </row>
    <row r="932" spans="2:7" hidden="1" x14ac:dyDescent="0.15">
      <c r="B932" s="86"/>
      <c r="C932" s="86"/>
    </row>
    <row r="933" spans="2:7" ht="12.75" hidden="1" x14ac:dyDescent="0.2">
      <c r="B933" s="54"/>
      <c r="C933" s="54"/>
      <c r="D933" s="38"/>
      <c r="E933" s="88"/>
      <c r="F933" s="88"/>
      <c r="G933" s="88"/>
    </row>
    <row r="934" spans="2:7" ht="12.75" hidden="1" x14ac:dyDescent="0.2">
      <c r="B934" s="54"/>
      <c r="C934" s="54"/>
      <c r="D934" s="38"/>
      <c r="E934" s="88"/>
      <c r="F934" s="88"/>
      <c r="G934" s="88"/>
    </row>
    <row r="935" spans="2:7" ht="12.75" hidden="1" x14ac:dyDescent="0.2">
      <c r="B935" s="54"/>
      <c r="C935" s="54"/>
      <c r="D935" s="38"/>
      <c r="E935" s="88"/>
      <c r="F935" s="88"/>
      <c r="G935" s="88"/>
    </row>
    <row r="936" spans="2:7" ht="12.75" hidden="1" x14ac:dyDescent="0.2">
      <c r="B936" s="54"/>
      <c r="C936" s="54"/>
      <c r="D936" s="38"/>
      <c r="E936" s="88"/>
      <c r="F936" s="88"/>
      <c r="G936" s="88"/>
    </row>
    <row r="937" spans="2:7" ht="12.75" hidden="1" x14ac:dyDescent="0.2">
      <c r="B937" s="54"/>
      <c r="C937" s="54"/>
      <c r="D937" s="38"/>
      <c r="E937" s="88"/>
      <c r="F937" s="88"/>
      <c r="G937" s="88"/>
    </row>
    <row r="938" spans="2:7" ht="12.75" hidden="1" x14ac:dyDescent="0.2">
      <c r="B938" s="54"/>
      <c r="C938" s="54"/>
      <c r="D938" s="38"/>
      <c r="E938" s="88"/>
      <c r="F938" s="88"/>
      <c r="G938" s="88"/>
    </row>
    <row r="939" spans="2:7" ht="12.75" hidden="1" x14ac:dyDescent="0.2">
      <c r="B939" s="54"/>
      <c r="C939" s="54"/>
      <c r="D939" s="38"/>
      <c r="E939" s="88"/>
      <c r="F939" s="88"/>
      <c r="G939" s="88"/>
    </row>
    <row r="940" spans="2:7" ht="12.75" hidden="1" x14ac:dyDescent="0.2">
      <c r="B940" s="54"/>
      <c r="C940" s="54"/>
      <c r="D940" s="38"/>
      <c r="E940" s="88"/>
      <c r="F940" s="88"/>
      <c r="G940" s="88"/>
    </row>
    <row r="941" spans="2:7" ht="12.75" hidden="1" x14ac:dyDescent="0.2">
      <c r="B941" s="54"/>
      <c r="C941" s="54"/>
      <c r="D941" s="38"/>
      <c r="E941" s="88"/>
      <c r="F941" s="88"/>
      <c r="G941" s="88"/>
    </row>
    <row r="942" spans="2:7" ht="12.75" hidden="1" x14ac:dyDescent="0.2">
      <c r="B942" s="54"/>
      <c r="C942" s="54"/>
      <c r="D942" s="38"/>
      <c r="E942" s="88"/>
      <c r="F942" s="88"/>
      <c r="G942" s="88"/>
    </row>
    <row r="943" spans="2:7" ht="12.75" hidden="1" x14ac:dyDescent="0.2">
      <c r="B943" s="54"/>
      <c r="C943" s="54"/>
      <c r="D943" s="38"/>
      <c r="E943" s="88"/>
      <c r="F943" s="88"/>
      <c r="G943" s="88"/>
    </row>
    <row r="944" spans="2:7" ht="12.75" hidden="1" x14ac:dyDescent="0.2">
      <c r="B944" s="54"/>
      <c r="C944" s="54"/>
      <c r="D944" s="38"/>
      <c r="E944" s="88"/>
      <c r="F944" s="88"/>
      <c r="G944" s="88"/>
    </row>
    <row r="945" spans="2:8" ht="12.75" hidden="1" x14ac:dyDescent="0.2">
      <c r="B945" s="54"/>
      <c r="C945" s="54"/>
      <c r="D945" s="38"/>
      <c r="E945" s="88"/>
      <c r="F945" s="88"/>
      <c r="G945" s="88"/>
    </row>
    <row r="946" spans="2:8" ht="12.75" hidden="1" x14ac:dyDescent="0.2">
      <c r="B946" s="54"/>
      <c r="C946" s="54"/>
      <c r="D946" s="38"/>
      <c r="E946" s="88"/>
      <c r="F946" s="88"/>
      <c r="G946" s="88"/>
    </row>
    <row r="947" spans="2:8" ht="12.75" hidden="1" x14ac:dyDescent="0.2">
      <c r="B947" s="54"/>
      <c r="C947" s="54"/>
      <c r="D947" s="38"/>
      <c r="E947" s="38"/>
      <c r="F947" s="38"/>
      <c r="G947" s="38"/>
    </row>
    <row r="948" spans="2:8" ht="12.75" hidden="1" x14ac:dyDescent="0.2">
      <c r="B948" s="54"/>
      <c r="C948" s="54"/>
      <c r="D948" s="38"/>
      <c r="E948" s="38"/>
      <c r="F948" s="38"/>
      <c r="G948" s="38"/>
    </row>
    <row r="949" spans="2:8" ht="12.75" hidden="1" x14ac:dyDescent="0.15">
      <c r="B949" s="228" t="s">
        <v>21</v>
      </c>
      <c r="C949" s="229"/>
      <c r="D949" s="100" t="s">
        <v>22</v>
      </c>
      <c r="E949" s="133"/>
      <c r="F949" s="133"/>
      <c r="G949" s="133"/>
    </row>
    <row r="950" spans="2:8" ht="12.75" hidden="1" x14ac:dyDescent="0.15">
      <c r="B950" s="196"/>
      <c r="C950" s="197"/>
      <c r="D950" s="62"/>
      <c r="E950" s="144"/>
      <c r="F950" s="144"/>
      <c r="G950" s="144"/>
    </row>
    <row r="951" spans="2:8" ht="25.5" hidden="1" x14ac:dyDescent="0.15">
      <c r="B951" s="196"/>
      <c r="C951" s="197"/>
      <c r="D951" s="4" t="s">
        <v>116</v>
      </c>
      <c r="E951" s="149"/>
      <c r="F951" s="149"/>
      <c r="G951" s="149"/>
    </row>
    <row r="952" spans="2:8" ht="12.75" hidden="1" x14ac:dyDescent="0.15">
      <c r="B952" s="194">
        <v>411</v>
      </c>
      <c r="C952" s="195"/>
      <c r="D952" s="6" t="s">
        <v>23</v>
      </c>
      <c r="E952" s="145"/>
      <c r="F952" s="145"/>
      <c r="G952" s="145"/>
      <c r="H952" s="66">
        <v>6212.78</v>
      </c>
    </row>
    <row r="953" spans="2:8" ht="12.75" hidden="1" x14ac:dyDescent="0.15">
      <c r="B953" s="210">
        <v>4111</v>
      </c>
      <c r="C953" s="211"/>
      <c r="D953" s="7" t="s">
        <v>24</v>
      </c>
      <c r="E953" s="140"/>
      <c r="F953" s="140"/>
      <c r="G953" s="140"/>
      <c r="H953" s="67">
        <f>SUM(H952*0.67)</f>
        <v>4162.5626000000002</v>
      </c>
    </row>
    <row r="954" spans="2:8" ht="12.75" hidden="1" x14ac:dyDescent="0.15">
      <c r="B954" s="210">
        <v>4112</v>
      </c>
      <c r="C954" s="211"/>
      <c r="D954" s="7" t="s">
        <v>25</v>
      </c>
      <c r="E954" s="140"/>
      <c r="F954" s="140"/>
      <c r="G954" s="140"/>
      <c r="H954" s="67">
        <f>SUM(H952*0.09)</f>
        <v>559.15019999999993</v>
      </c>
    </row>
    <row r="955" spans="2:8" ht="12.75" hidden="1" x14ac:dyDescent="0.15">
      <c r="B955" s="210">
        <v>4113</v>
      </c>
      <c r="C955" s="211"/>
      <c r="D955" s="7" t="s">
        <v>26</v>
      </c>
      <c r="E955" s="140"/>
      <c r="F955" s="140"/>
      <c r="G955" s="140"/>
      <c r="H955" s="67">
        <f>SUM(H952*0.24)</f>
        <v>1491.0672</v>
      </c>
    </row>
    <row r="956" spans="2:8" ht="12.75" hidden="1" x14ac:dyDescent="0.15">
      <c r="B956" s="210">
        <v>4114</v>
      </c>
      <c r="C956" s="211"/>
      <c r="D956" s="7" t="s">
        <v>27</v>
      </c>
      <c r="E956" s="140"/>
      <c r="F956" s="140"/>
      <c r="G956" s="140"/>
      <c r="H956" s="67">
        <f>SUM(H952*0.0105)</f>
        <v>65.234189999999998</v>
      </c>
    </row>
    <row r="957" spans="2:8" ht="12.75" hidden="1" x14ac:dyDescent="0.15">
      <c r="B957" s="210">
        <v>4115</v>
      </c>
      <c r="C957" s="211"/>
      <c r="D957" s="7" t="s">
        <v>28</v>
      </c>
      <c r="E957" s="140"/>
      <c r="F957" s="140"/>
      <c r="G957" s="140"/>
      <c r="H957" s="67">
        <f>SUM(H954*0.13)</f>
        <v>72.689525999999987</v>
      </c>
    </row>
    <row r="958" spans="2:8" ht="12.75" hidden="1" x14ac:dyDescent="0.15">
      <c r="B958" s="194">
        <v>412</v>
      </c>
      <c r="C958" s="195"/>
      <c r="D958" s="6" t="s">
        <v>29</v>
      </c>
      <c r="E958" s="60"/>
      <c r="F958" s="60"/>
      <c r="G958" s="60"/>
    </row>
    <row r="959" spans="2:8" ht="12.75" hidden="1" x14ac:dyDescent="0.15">
      <c r="B959" s="210">
        <v>4127</v>
      </c>
      <c r="C959" s="211"/>
      <c r="D959" s="7" t="s">
        <v>62</v>
      </c>
      <c r="E959" s="141"/>
      <c r="F959" s="141"/>
      <c r="G959" s="141"/>
    </row>
    <row r="960" spans="2:8" ht="12.75" hidden="1" x14ac:dyDescent="0.15">
      <c r="B960" s="194">
        <v>413</v>
      </c>
      <c r="C960" s="195"/>
      <c r="D960" s="6" t="s">
        <v>85</v>
      </c>
      <c r="E960" s="60"/>
      <c r="F960" s="60"/>
      <c r="G960" s="60"/>
    </row>
    <row r="961" spans="2:7" ht="12.75" hidden="1" customHeight="1" x14ac:dyDescent="0.15">
      <c r="B961" s="216">
        <v>4131</v>
      </c>
      <c r="C961" s="217"/>
      <c r="D961" s="7" t="s">
        <v>86</v>
      </c>
      <c r="E961" s="141"/>
      <c r="F961" s="141"/>
      <c r="G961" s="141"/>
    </row>
    <row r="962" spans="2:7" ht="12.75" hidden="1" customHeight="1" x14ac:dyDescent="0.15">
      <c r="B962" s="194">
        <v>414</v>
      </c>
      <c r="C962" s="195"/>
      <c r="D962" s="6" t="s">
        <v>89</v>
      </c>
      <c r="E962" s="60"/>
      <c r="F962" s="60"/>
      <c r="G962" s="60"/>
    </row>
    <row r="963" spans="2:7" ht="12.75" hidden="1" customHeight="1" x14ac:dyDescent="0.15">
      <c r="B963" s="216">
        <v>4141</v>
      </c>
      <c r="C963" s="217"/>
      <c r="D963" s="7" t="s">
        <v>90</v>
      </c>
      <c r="E963" s="141"/>
      <c r="F963" s="141"/>
      <c r="G963" s="141"/>
    </row>
    <row r="964" spans="2:7" ht="12.75" hidden="1" customHeight="1" x14ac:dyDescent="0.15">
      <c r="B964" s="216">
        <v>4143</v>
      </c>
      <c r="C964" s="217"/>
      <c r="D964" s="7" t="s">
        <v>92</v>
      </c>
      <c r="E964" s="141"/>
      <c r="F964" s="141"/>
      <c r="G964" s="141"/>
    </row>
    <row r="965" spans="2:7" ht="12.75" hidden="1" customHeight="1" x14ac:dyDescent="0.15">
      <c r="B965" s="216">
        <v>4149</v>
      </c>
      <c r="C965" s="217"/>
      <c r="D965" s="7" t="s">
        <v>95</v>
      </c>
      <c r="E965" s="136"/>
      <c r="F965" s="136"/>
      <c r="G965" s="136"/>
    </row>
    <row r="966" spans="2:7" ht="12.75" hidden="1" x14ac:dyDescent="0.15">
      <c r="B966" s="194">
        <v>432</v>
      </c>
      <c r="C966" s="195"/>
      <c r="D966" s="97" t="s">
        <v>100</v>
      </c>
      <c r="E966" s="147"/>
      <c r="F966" s="147"/>
      <c r="G966" s="147"/>
    </row>
    <row r="967" spans="2:7" ht="12.75" hidden="1" customHeight="1" x14ac:dyDescent="0.15">
      <c r="B967" s="218">
        <v>4326</v>
      </c>
      <c r="C967" s="219"/>
      <c r="D967" s="98" t="s">
        <v>42</v>
      </c>
      <c r="E967" s="147"/>
      <c r="F967" s="147"/>
      <c r="G967" s="147"/>
    </row>
    <row r="968" spans="2:7" ht="17.25" hidden="1" customHeight="1" x14ac:dyDescent="0.15">
      <c r="B968" s="212">
        <v>43261</v>
      </c>
      <c r="C968" s="213"/>
      <c r="D968" s="7" t="s">
        <v>114</v>
      </c>
      <c r="E968" s="142"/>
      <c r="F968" s="142"/>
      <c r="G968" s="142"/>
    </row>
    <row r="969" spans="2:7" ht="12.75" hidden="1" customHeight="1" x14ac:dyDescent="0.15">
      <c r="B969" s="212">
        <v>43267</v>
      </c>
      <c r="C969" s="213"/>
      <c r="D969" s="7" t="s">
        <v>236</v>
      </c>
      <c r="E969" s="142"/>
      <c r="F969" s="142"/>
      <c r="G969" s="142"/>
    </row>
    <row r="970" spans="2:7" ht="12.75" hidden="1" x14ac:dyDescent="0.15">
      <c r="B970" s="194">
        <v>441</v>
      </c>
      <c r="C970" s="195"/>
      <c r="D970" s="6" t="s">
        <v>48</v>
      </c>
      <c r="E970" s="147"/>
      <c r="F970" s="147"/>
      <c r="G970" s="147"/>
    </row>
    <row r="971" spans="2:7" ht="12.75" hidden="1" customHeight="1" x14ac:dyDescent="0.15">
      <c r="B971" s="216">
        <v>4415</v>
      </c>
      <c r="C971" s="217"/>
      <c r="D971" s="14" t="s">
        <v>187</v>
      </c>
      <c r="E971" s="142"/>
      <c r="F971" s="142"/>
      <c r="G971" s="142"/>
    </row>
    <row r="972" spans="2:7" ht="12.75" hidden="1" customHeight="1" x14ac:dyDescent="0.15">
      <c r="B972" s="216">
        <v>4416</v>
      </c>
      <c r="C972" s="217"/>
      <c r="D972" s="14" t="s">
        <v>51</v>
      </c>
      <c r="E972" s="142"/>
      <c r="F972" s="142"/>
      <c r="G972" s="142"/>
    </row>
    <row r="973" spans="2:7" ht="12.75" hidden="1" x14ac:dyDescent="0.15">
      <c r="B973" s="194">
        <v>463</v>
      </c>
      <c r="C973" s="195"/>
      <c r="D973" s="6" t="s">
        <v>71</v>
      </c>
      <c r="E973" s="147"/>
      <c r="F973" s="147"/>
      <c r="G973" s="147"/>
    </row>
    <row r="974" spans="2:7" ht="12.75" hidden="1" customHeight="1" x14ac:dyDescent="0.15">
      <c r="B974" s="218">
        <v>4631</v>
      </c>
      <c r="C974" s="219"/>
      <c r="D974" s="6" t="s">
        <v>71</v>
      </c>
      <c r="E974" s="147"/>
      <c r="F974" s="147"/>
      <c r="G974" s="147"/>
    </row>
    <row r="975" spans="2:7" ht="12.75" hidden="1" customHeight="1" x14ac:dyDescent="0.15">
      <c r="B975" s="212">
        <v>46315</v>
      </c>
      <c r="C975" s="213"/>
      <c r="D975" s="7" t="s">
        <v>119</v>
      </c>
      <c r="E975" s="136"/>
      <c r="F975" s="136"/>
      <c r="G975" s="136"/>
    </row>
    <row r="976" spans="2:7" ht="13.5" hidden="1" thickBot="1" x14ac:dyDescent="0.2">
      <c r="B976" s="232"/>
      <c r="C976" s="233"/>
      <c r="D976" s="15" t="s">
        <v>46</v>
      </c>
      <c r="E976" s="60"/>
      <c r="F976" s="60"/>
      <c r="G976" s="60"/>
    </row>
    <row r="977" spans="2:7" ht="12.75" hidden="1" x14ac:dyDescent="0.2">
      <c r="B977" s="54"/>
      <c r="C977" s="54"/>
      <c r="D977" s="38"/>
      <c r="E977" s="38"/>
      <c r="F977" s="38"/>
      <c r="G977" s="38"/>
    </row>
    <row r="978" spans="2:7" ht="12.75" hidden="1" x14ac:dyDescent="0.2">
      <c r="B978" s="54"/>
      <c r="C978" s="54"/>
      <c r="D978" s="38"/>
      <c r="E978" s="38"/>
      <c r="F978" s="38"/>
      <c r="G978" s="38"/>
    </row>
    <row r="979" spans="2:7" ht="12.75" hidden="1" x14ac:dyDescent="0.2">
      <c r="B979" s="54"/>
      <c r="C979" s="54"/>
      <c r="D979" s="38"/>
      <c r="E979" s="38"/>
      <c r="F979" s="38"/>
      <c r="G979" s="38"/>
    </row>
    <row r="980" spans="2:7" ht="12.75" hidden="1" x14ac:dyDescent="0.2">
      <c r="B980" s="54"/>
      <c r="C980" s="54"/>
      <c r="D980" s="38"/>
      <c r="E980" s="38"/>
      <c r="F980" s="38"/>
      <c r="G980" s="38"/>
    </row>
    <row r="981" spans="2:7" ht="12.75" hidden="1" x14ac:dyDescent="0.2">
      <c r="B981" s="54"/>
      <c r="C981" s="54"/>
      <c r="D981" s="38"/>
      <c r="E981" s="38"/>
      <c r="F981" s="38"/>
      <c r="G981" s="38"/>
    </row>
    <row r="982" spans="2:7" ht="12.75" hidden="1" x14ac:dyDescent="0.2">
      <c r="B982" s="54"/>
      <c r="C982" s="54"/>
      <c r="D982" s="38"/>
      <c r="E982" s="38"/>
      <c r="F982" s="38"/>
      <c r="G982" s="38"/>
    </row>
    <row r="983" spans="2:7" ht="12.75" hidden="1" x14ac:dyDescent="0.2">
      <c r="B983" s="54"/>
      <c r="C983" s="54"/>
      <c r="D983" s="38"/>
      <c r="E983" s="38"/>
      <c r="F983" s="38"/>
      <c r="G983" s="38"/>
    </row>
    <row r="984" spans="2:7" ht="12.75" hidden="1" x14ac:dyDescent="0.2">
      <c r="B984" s="54"/>
      <c r="C984" s="54"/>
      <c r="D984" s="38"/>
      <c r="E984" s="38"/>
      <c r="F984" s="38"/>
      <c r="G984" s="38"/>
    </row>
    <row r="985" spans="2:7" ht="12.75" hidden="1" x14ac:dyDescent="0.2">
      <c r="B985" s="54"/>
      <c r="C985" s="54"/>
      <c r="D985" s="38"/>
      <c r="E985" s="38"/>
      <c r="F985" s="38"/>
      <c r="G985" s="38"/>
    </row>
    <row r="986" spans="2:7" ht="12.75" hidden="1" x14ac:dyDescent="0.2">
      <c r="B986" s="54"/>
      <c r="C986" s="54"/>
      <c r="D986" s="38"/>
      <c r="E986" s="38"/>
      <c r="F986" s="38"/>
      <c r="G986" s="38"/>
    </row>
    <row r="987" spans="2:7" ht="12.75" hidden="1" x14ac:dyDescent="0.2">
      <c r="B987" s="54"/>
      <c r="C987" s="54"/>
      <c r="D987" s="38"/>
      <c r="E987" s="38"/>
      <c r="F987" s="38"/>
      <c r="G987" s="38"/>
    </row>
    <row r="988" spans="2:7" ht="12.75" hidden="1" x14ac:dyDescent="0.2">
      <c r="B988" s="54"/>
      <c r="C988" s="54"/>
      <c r="D988" s="38"/>
      <c r="E988" s="38"/>
      <c r="F988" s="38"/>
      <c r="G988" s="38"/>
    </row>
    <row r="989" spans="2:7" ht="12.75" hidden="1" x14ac:dyDescent="0.2">
      <c r="B989" s="54"/>
      <c r="C989" s="54"/>
      <c r="D989" s="38"/>
      <c r="E989" s="38"/>
      <c r="F989" s="38"/>
      <c r="G989" s="38"/>
    </row>
    <row r="990" spans="2:7" ht="12.75" hidden="1" x14ac:dyDescent="0.2">
      <c r="B990" s="54"/>
      <c r="C990" s="54"/>
      <c r="D990" s="38"/>
      <c r="E990" s="38"/>
      <c r="F990" s="38"/>
      <c r="G990" s="38"/>
    </row>
    <row r="991" spans="2:7" ht="12.75" hidden="1" x14ac:dyDescent="0.2">
      <c r="B991" s="54"/>
      <c r="C991" s="54"/>
      <c r="D991" s="38"/>
      <c r="E991" s="38"/>
      <c r="F991" s="38"/>
      <c r="G991" s="38"/>
    </row>
    <row r="992" spans="2:7" ht="12.75" hidden="1" x14ac:dyDescent="0.2">
      <c r="B992" s="54"/>
      <c r="C992" s="54"/>
      <c r="D992" s="38"/>
      <c r="E992" s="38"/>
      <c r="F992" s="38"/>
      <c r="G992" s="38"/>
    </row>
    <row r="993" spans="2:8" ht="12.75" hidden="1" x14ac:dyDescent="0.2">
      <c r="B993" s="54"/>
      <c r="C993" s="54"/>
      <c r="D993" s="38"/>
      <c r="E993" s="38"/>
      <c r="F993" s="38"/>
      <c r="G993" s="38"/>
    </row>
    <row r="994" spans="2:8" ht="12.75" hidden="1" x14ac:dyDescent="0.2">
      <c r="B994" s="54"/>
      <c r="C994" s="54"/>
      <c r="D994" s="38"/>
      <c r="E994" s="38"/>
      <c r="F994" s="38"/>
      <c r="G994" s="38"/>
    </row>
    <row r="995" spans="2:8" ht="12.75" hidden="1" x14ac:dyDescent="0.2">
      <c r="B995" s="54"/>
      <c r="C995" s="54"/>
      <c r="D995" s="38"/>
      <c r="E995" s="38"/>
      <c r="F995" s="38"/>
      <c r="G995" s="38"/>
    </row>
    <row r="996" spans="2:8" ht="12.75" hidden="1" x14ac:dyDescent="0.2">
      <c r="B996" s="54"/>
      <c r="C996" s="54"/>
      <c r="D996" s="38"/>
      <c r="E996" s="38"/>
      <c r="F996" s="38"/>
      <c r="G996" s="38"/>
    </row>
    <row r="997" spans="2:8" ht="12.75" hidden="1" x14ac:dyDescent="0.2">
      <c r="B997" s="54"/>
      <c r="C997" s="54"/>
      <c r="D997" s="38"/>
      <c r="E997" s="38"/>
      <c r="F997" s="38"/>
      <c r="G997" s="38"/>
    </row>
    <row r="998" spans="2:8" ht="51" hidden="1" customHeight="1" thickBot="1" x14ac:dyDescent="0.25">
      <c r="B998" s="54"/>
      <c r="C998" s="54"/>
      <c r="D998" s="38"/>
      <c r="E998" s="38"/>
      <c r="F998" s="38"/>
      <c r="G998" s="38"/>
    </row>
    <row r="999" spans="2:8" ht="12.75" hidden="1" x14ac:dyDescent="0.15">
      <c r="B999" s="228" t="s">
        <v>21</v>
      </c>
      <c r="C999" s="229"/>
      <c r="D999" s="100" t="s">
        <v>22</v>
      </c>
      <c r="E999" s="133"/>
      <c r="F999" s="133"/>
      <c r="G999" s="133"/>
    </row>
    <row r="1000" spans="2:8" ht="12.75" hidden="1" x14ac:dyDescent="0.15">
      <c r="B1000" s="196"/>
      <c r="C1000" s="197"/>
      <c r="D1000" s="62"/>
      <c r="E1000" s="144"/>
      <c r="F1000" s="144"/>
      <c r="G1000" s="144"/>
    </row>
    <row r="1001" spans="2:8" ht="28.5" hidden="1" customHeight="1" x14ac:dyDescent="0.15">
      <c r="B1001" s="196"/>
      <c r="C1001" s="197"/>
      <c r="D1001" s="4" t="s">
        <v>117</v>
      </c>
      <c r="E1001" s="149"/>
      <c r="F1001" s="149"/>
      <c r="G1001" s="149"/>
    </row>
    <row r="1002" spans="2:8" ht="12.75" hidden="1" x14ac:dyDescent="0.15">
      <c r="B1002" s="194">
        <v>411</v>
      </c>
      <c r="C1002" s="195"/>
      <c r="D1002" s="6" t="s">
        <v>23</v>
      </c>
      <c r="E1002" s="145"/>
      <c r="F1002" s="145"/>
      <c r="G1002" s="145"/>
      <c r="H1002" s="66">
        <v>10563.98</v>
      </c>
    </row>
    <row r="1003" spans="2:8" ht="12.75" hidden="1" x14ac:dyDescent="0.15">
      <c r="B1003" s="210">
        <v>4111</v>
      </c>
      <c r="C1003" s="211"/>
      <c r="D1003" s="7" t="s">
        <v>24</v>
      </c>
      <c r="E1003" s="140"/>
      <c r="F1003" s="140"/>
      <c r="G1003" s="140"/>
      <c r="H1003" s="67">
        <f>SUM(H1002*0.67)</f>
        <v>7077.8666000000003</v>
      </c>
    </row>
    <row r="1004" spans="2:8" ht="12.75" hidden="1" x14ac:dyDescent="0.15">
      <c r="B1004" s="210">
        <v>4112</v>
      </c>
      <c r="C1004" s="211"/>
      <c r="D1004" s="7" t="s">
        <v>25</v>
      </c>
      <c r="E1004" s="140"/>
      <c r="F1004" s="140"/>
      <c r="G1004" s="140"/>
      <c r="H1004" s="67">
        <f>SUM(H1002*0.09)</f>
        <v>950.75819999999987</v>
      </c>
    </row>
    <row r="1005" spans="2:8" ht="12.75" hidden="1" x14ac:dyDescent="0.15">
      <c r="B1005" s="210">
        <v>4113</v>
      </c>
      <c r="C1005" s="211"/>
      <c r="D1005" s="7" t="s">
        <v>26</v>
      </c>
      <c r="E1005" s="140"/>
      <c r="F1005" s="140"/>
      <c r="G1005" s="140"/>
      <c r="H1005" s="67">
        <f>SUM(H1002*0.24)</f>
        <v>2535.3552</v>
      </c>
    </row>
    <row r="1006" spans="2:8" ht="12.75" hidden="1" x14ac:dyDescent="0.15">
      <c r="B1006" s="210">
        <v>4114</v>
      </c>
      <c r="C1006" s="211"/>
      <c r="D1006" s="7" t="s">
        <v>27</v>
      </c>
      <c r="E1006" s="140"/>
      <c r="F1006" s="140"/>
      <c r="G1006" s="140"/>
      <c r="H1006" s="67">
        <f>SUM(H1002*0.0105)</f>
        <v>110.92179</v>
      </c>
    </row>
    <row r="1007" spans="2:8" ht="12.75" hidden="1" x14ac:dyDescent="0.15">
      <c r="B1007" s="210">
        <v>4115</v>
      </c>
      <c r="C1007" s="211"/>
      <c r="D1007" s="7" t="s">
        <v>28</v>
      </c>
      <c r="E1007" s="140"/>
      <c r="F1007" s="140"/>
      <c r="G1007" s="140"/>
      <c r="H1007" s="67">
        <f>SUM(H1004*0.13)</f>
        <v>123.59856599999999</v>
      </c>
    </row>
    <row r="1008" spans="2:8" ht="12.75" hidden="1" x14ac:dyDescent="0.15">
      <c r="B1008" s="194">
        <v>412</v>
      </c>
      <c r="C1008" s="195"/>
      <c r="D1008" s="6" t="s">
        <v>29</v>
      </c>
      <c r="E1008" s="60"/>
      <c r="F1008" s="60"/>
      <c r="G1008" s="60"/>
    </row>
    <row r="1009" spans="2:7" ht="12.75" hidden="1" x14ac:dyDescent="0.15">
      <c r="B1009" s="210">
        <v>4127</v>
      </c>
      <c r="C1009" s="211"/>
      <c r="D1009" s="7" t="s">
        <v>62</v>
      </c>
      <c r="E1009" s="141"/>
      <c r="F1009" s="141"/>
      <c r="G1009" s="141"/>
    </row>
    <row r="1010" spans="2:7" ht="12.75" hidden="1" x14ac:dyDescent="0.15">
      <c r="B1010" s="194">
        <v>413</v>
      </c>
      <c r="C1010" s="195"/>
      <c r="D1010" s="6" t="s">
        <v>85</v>
      </c>
      <c r="E1010" s="60"/>
      <c r="F1010" s="60"/>
      <c r="G1010" s="60"/>
    </row>
    <row r="1011" spans="2:7" ht="12.75" hidden="1" customHeight="1" x14ac:dyDescent="0.15">
      <c r="B1011" s="216">
        <v>4131</v>
      </c>
      <c r="C1011" s="217"/>
      <c r="D1011" s="7" t="s">
        <v>86</v>
      </c>
      <c r="E1011" s="141"/>
      <c r="F1011" s="141"/>
      <c r="G1011" s="141"/>
    </row>
    <row r="1012" spans="2:7" ht="12.75" hidden="1" customHeight="1" x14ac:dyDescent="0.15">
      <c r="B1012" s="194">
        <v>414</v>
      </c>
      <c r="C1012" s="195"/>
      <c r="D1012" s="6" t="s">
        <v>89</v>
      </c>
      <c r="E1012" s="60"/>
      <c r="F1012" s="60"/>
      <c r="G1012" s="60"/>
    </row>
    <row r="1013" spans="2:7" ht="12.75" hidden="1" customHeight="1" x14ac:dyDescent="0.15">
      <c r="B1013" s="216">
        <v>4141</v>
      </c>
      <c r="C1013" s="217"/>
      <c r="D1013" s="7" t="s">
        <v>90</v>
      </c>
      <c r="E1013" s="141"/>
      <c r="F1013" s="141"/>
      <c r="G1013" s="141"/>
    </row>
    <row r="1014" spans="2:7" ht="12.75" hidden="1" customHeight="1" x14ac:dyDescent="0.15">
      <c r="B1014" s="216">
        <v>4143</v>
      </c>
      <c r="C1014" s="217"/>
      <c r="D1014" s="7" t="s">
        <v>92</v>
      </c>
      <c r="E1014" s="141"/>
      <c r="F1014" s="141"/>
      <c r="G1014" s="141"/>
    </row>
    <row r="1015" spans="2:7" ht="12.75" hidden="1" customHeight="1" x14ac:dyDescent="0.15">
      <c r="B1015" s="194">
        <v>418</v>
      </c>
      <c r="C1015" s="195"/>
      <c r="D1015" s="97" t="s">
        <v>35</v>
      </c>
      <c r="E1015" s="147"/>
      <c r="F1015" s="147"/>
      <c r="G1015" s="147"/>
    </row>
    <row r="1016" spans="2:7" ht="12.75" hidden="1" customHeight="1" x14ac:dyDescent="0.15">
      <c r="B1016" s="216">
        <v>4181</v>
      </c>
      <c r="C1016" s="217"/>
      <c r="D1016" s="111" t="s">
        <v>108</v>
      </c>
      <c r="E1016" s="142"/>
      <c r="F1016" s="142"/>
      <c r="G1016" s="142"/>
    </row>
    <row r="1017" spans="2:7" ht="12.75" hidden="1" x14ac:dyDescent="0.15">
      <c r="B1017" s="194">
        <v>441</v>
      </c>
      <c r="C1017" s="195"/>
      <c r="D1017" s="6" t="s">
        <v>48</v>
      </c>
      <c r="E1017" s="147"/>
      <c r="F1017" s="147"/>
      <c r="G1017" s="147"/>
    </row>
    <row r="1018" spans="2:7" ht="12.75" hidden="1" customHeight="1" x14ac:dyDescent="0.15">
      <c r="B1018" s="216">
        <v>4415</v>
      </c>
      <c r="C1018" s="217"/>
      <c r="D1018" s="14" t="s">
        <v>187</v>
      </c>
      <c r="E1018" s="142"/>
      <c r="F1018" s="142"/>
      <c r="G1018" s="142"/>
    </row>
    <row r="1019" spans="2:7" ht="12.75" hidden="1" x14ac:dyDescent="0.15">
      <c r="B1019" s="194">
        <v>463</v>
      </c>
      <c r="C1019" s="195"/>
      <c r="D1019" s="6" t="s">
        <v>71</v>
      </c>
      <c r="E1019" s="147"/>
      <c r="F1019" s="147"/>
      <c r="G1019" s="147"/>
    </row>
    <row r="1020" spans="2:7" ht="12.75" hidden="1" x14ac:dyDescent="0.15">
      <c r="B1020" s="196">
        <v>4631</v>
      </c>
      <c r="C1020" s="197"/>
      <c r="D1020" s="6" t="s">
        <v>71</v>
      </c>
      <c r="E1020" s="147"/>
      <c r="F1020" s="147"/>
      <c r="G1020" s="147"/>
    </row>
    <row r="1021" spans="2:7" ht="12.75" hidden="1" x14ac:dyDescent="0.15">
      <c r="B1021" s="230">
        <v>46315</v>
      </c>
      <c r="C1021" s="231"/>
      <c r="D1021" s="7" t="s">
        <v>119</v>
      </c>
      <c r="E1021" s="136"/>
      <c r="F1021" s="136"/>
      <c r="G1021" s="136"/>
    </row>
    <row r="1022" spans="2:7" ht="13.5" hidden="1" thickBot="1" x14ac:dyDescent="0.2">
      <c r="B1022" s="232"/>
      <c r="C1022" s="233"/>
      <c r="D1022" s="58" t="s">
        <v>46</v>
      </c>
      <c r="E1022" s="60"/>
      <c r="F1022" s="60"/>
      <c r="G1022" s="60"/>
    </row>
    <row r="1023" spans="2:7" ht="12.75" hidden="1" x14ac:dyDescent="0.2">
      <c r="B1023" s="54"/>
      <c r="C1023" s="54"/>
      <c r="D1023" s="38"/>
      <c r="E1023" s="38"/>
      <c r="F1023" s="38"/>
      <c r="G1023" s="38"/>
    </row>
    <row r="1024" spans="2:7" ht="12.75" hidden="1" x14ac:dyDescent="0.2">
      <c r="B1024" s="54"/>
      <c r="C1024" s="54"/>
      <c r="D1024" s="38"/>
      <c r="E1024" s="38"/>
      <c r="F1024" s="38"/>
      <c r="G1024" s="38"/>
    </row>
    <row r="1025" spans="2:7" ht="12.75" hidden="1" x14ac:dyDescent="0.2">
      <c r="B1025" s="54"/>
      <c r="C1025" s="54"/>
      <c r="D1025" s="38"/>
      <c r="E1025" s="38"/>
      <c r="F1025" s="38"/>
      <c r="G1025" s="38"/>
    </row>
    <row r="1026" spans="2:7" ht="12.75" hidden="1" x14ac:dyDescent="0.2">
      <c r="B1026" s="54"/>
      <c r="C1026" s="54"/>
      <c r="D1026" s="38"/>
      <c r="E1026" s="38"/>
      <c r="F1026" s="38"/>
      <c r="G1026" s="38"/>
    </row>
    <row r="1027" spans="2:7" ht="12.75" hidden="1" x14ac:dyDescent="0.2">
      <c r="B1027" s="54"/>
      <c r="C1027" s="54"/>
      <c r="D1027" s="38"/>
      <c r="E1027" s="38"/>
      <c r="F1027" s="38"/>
      <c r="G1027" s="38"/>
    </row>
    <row r="1028" spans="2:7" ht="12.75" hidden="1" x14ac:dyDescent="0.2">
      <c r="B1028" s="54"/>
      <c r="C1028" s="54"/>
      <c r="D1028" s="38"/>
      <c r="E1028" s="38"/>
      <c r="F1028" s="38"/>
      <c r="G1028" s="38"/>
    </row>
    <row r="1029" spans="2:7" ht="12.75" hidden="1" x14ac:dyDescent="0.2">
      <c r="B1029" s="54"/>
      <c r="C1029" s="54"/>
      <c r="D1029" s="38"/>
      <c r="E1029" s="38"/>
      <c r="F1029" s="38"/>
      <c r="G1029" s="38"/>
    </row>
    <row r="1030" spans="2:7" ht="12.75" hidden="1" x14ac:dyDescent="0.2">
      <c r="B1030" s="54"/>
      <c r="C1030" s="54"/>
      <c r="D1030" s="38"/>
      <c r="E1030" s="38"/>
      <c r="F1030" s="38"/>
      <c r="G1030" s="38"/>
    </row>
    <row r="1031" spans="2:7" ht="12.75" hidden="1" x14ac:dyDescent="0.2">
      <c r="B1031" s="54"/>
      <c r="C1031" s="54"/>
      <c r="D1031" s="38"/>
      <c r="E1031" s="38"/>
      <c r="F1031" s="38"/>
      <c r="G1031" s="38"/>
    </row>
    <row r="1032" spans="2:7" ht="12.75" hidden="1" x14ac:dyDescent="0.2">
      <c r="B1032" s="54"/>
      <c r="C1032" s="54"/>
      <c r="D1032" s="38"/>
      <c r="E1032" s="38"/>
      <c r="F1032" s="38"/>
      <c r="G1032" s="38"/>
    </row>
    <row r="1033" spans="2:7" ht="12.75" hidden="1" x14ac:dyDescent="0.2">
      <c r="B1033" s="54"/>
      <c r="C1033" s="54"/>
      <c r="D1033" s="38"/>
      <c r="E1033" s="38"/>
      <c r="F1033" s="38"/>
      <c r="G1033" s="38"/>
    </row>
    <row r="1034" spans="2:7" ht="12.75" hidden="1" x14ac:dyDescent="0.2">
      <c r="B1034" s="126"/>
      <c r="C1034" s="126"/>
      <c r="D1034" s="38"/>
      <c r="E1034" s="38"/>
      <c r="F1034" s="38"/>
      <c r="G1034" s="38"/>
    </row>
    <row r="1035" spans="2:7" ht="12.75" hidden="1" x14ac:dyDescent="0.2">
      <c r="B1035" s="126"/>
      <c r="C1035" s="126"/>
      <c r="D1035" s="38"/>
      <c r="E1035" s="38"/>
      <c r="F1035" s="38"/>
      <c r="G1035" s="38"/>
    </row>
    <row r="1036" spans="2:7" ht="12.75" hidden="1" x14ac:dyDescent="0.2">
      <c r="B1036" s="126"/>
      <c r="C1036" s="126"/>
      <c r="D1036" s="38"/>
      <c r="E1036" s="38"/>
      <c r="F1036" s="38"/>
      <c r="G1036" s="38"/>
    </row>
    <row r="1037" spans="2:7" ht="12.75" hidden="1" x14ac:dyDescent="0.2">
      <c r="B1037" s="126"/>
      <c r="C1037" s="126"/>
      <c r="D1037" s="38"/>
      <c r="E1037" s="38"/>
      <c r="F1037" s="38"/>
      <c r="G1037" s="38"/>
    </row>
    <row r="1038" spans="2:7" ht="12.75" hidden="1" x14ac:dyDescent="0.2">
      <c r="B1038" s="126"/>
      <c r="C1038" s="126"/>
      <c r="D1038" s="38"/>
      <c r="E1038" s="38"/>
      <c r="F1038" s="38"/>
      <c r="G1038" s="38"/>
    </row>
    <row r="1039" spans="2:7" ht="12.75" hidden="1" x14ac:dyDescent="0.2">
      <c r="B1039" s="126"/>
      <c r="C1039" s="126"/>
      <c r="D1039" s="38"/>
      <c r="E1039" s="38"/>
      <c r="F1039" s="38"/>
      <c r="G1039" s="38"/>
    </row>
    <row r="1040" spans="2:7" ht="12.75" hidden="1" x14ac:dyDescent="0.2">
      <c r="B1040" s="126"/>
      <c r="C1040" s="126"/>
      <c r="D1040" s="38"/>
      <c r="E1040" s="38"/>
      <c r="F1040" s="38"/>
      <c r="G1040" s="38"/>
    </row>
    <row r="1041" spans="2:8" ht="12.75" hidden="1" x14ac:dyDescent="0.2">
      <c r="B1041" s="126"/>
      <c r="C1041" s="126"/>
      <c r="D1041" s="38"/>
      <c r="E1041" s="38"/>
      <c r="F1041" s="38"/>
      <c r="G1041" s="38"/>
    </row>
    <row r="1042" spans="2:8" ht="12.75" hidden="1" x14ac:dyDescent="0.2">
      <c r="B1042" s="54"/>
      <c r="C1042" s="54"/>
      <c r="D1042" s="38"/>
      <c r="E1042" s="38"/>
      <c r="F1042" s="38"/>
      <c r="G1042" s="38"/>
    </row>
    <row r="1043" spans="2:8" ht="12.75" hidden="1" x14ac:dyDescent="0.2">
      <c r="B1043" s="54"/>
      <c r="C1043" s="54"/>
      <c r="D1043" s="38"/>
      <c r="E1043" s="38"/>
      <c r="F1043" s="38"/>
      <c r="G1043" s="38"/>
    </row>
    <row r="1044" spans="2:8" ht="12.75" hidden="1" x14ac:dyDescent="0.2">
      <c r="B1044" s="126"/>
      <c r="C1044" s="126"/>
      <c r="D1044" s="38"/>
      <c r="E1044" s="38"/>
      <c r="F1044" s="38"/>
      <c r="G1044" s="38"/>
    </row>
    <row r="1045" spans="2:8" ht="12.75" hidden="1" x14ac:dyDescent="0.15">
      <c r="B1045" s="228" t="s">
        <v>21</v>
      </c>
      <c r="C1045" s="229"/>
      <c r="D1045" s="100" t="s">
        <v>22</v>
      </c>
      <c r="E1045" s="133"/>
      <c r="F1045" s="133"/>
      <c r="G1045" s="133"/>
    </row>
    <row r="1046" spans="2:8" ht="12.75" hidden="1" x14ac:dyDescent="0.15">
      <c r="B1046" s="196"/>
      <c r="C1046" s="197"/>
      <c r="D1046" s="62"/>
      <c r="E1046" s="144"/>
      <c r="F1046" s="144"/>
      <c r="G1046" s="144"/>
    </row>
    <row r="1047" spans="2:8" ht="25.5" hidden="1" x14ac:dyDescent="0.15">
      <c r="B1047" s="196"/>
      <c r="C1047" s="197"/>
      <c r="D1047" s="4" t="s">
        <v>118</v>
      </c>
      <c r="E1047" s="149"/>
      <c r="F1047" s="149"/>
      <c r="G1047" s="149"/>
    </row>
    <row r="1048" spans="2:8" ht="12.75" hidden="1" x14ac:dyDescent="0.15">
      <c r="B1048" s="194">
        <v>411</v>
      </c>
      <c r="C1048" s="195"/>
      <c r="D1048" s="6" t="s">
        <v>23</v>
      </c>
      <c r="E1048" s="154"/>
      <c r="F1048" s="154"/>
      <c r="G1048" s="154"/>
      <c r="H1048" s="66">
        <v>7116.99</v>
      </c>
    </row>
    <row r="1049" spans="2:8" ht="12.75" hidden="1" x14ac:dyDescent="0.15">
      <c r="B1049" s="210">
        <v>4111</v>
      </c>
      <c r="C1049" s="211"/>
      <c r="D1049" s="7" t="s">
        <v>24</v>
      </c>
      <c r="E1049" s="155"/>
      <c r="F1049" s="155"/>
      <c r="G1049" s="155"/>
      <c r="H1049" s="67">
        <f>SUM(H1048*0.67)</f>
        <v>4768.3833000000004</v>
      </c>
    </row>
    <row r="1050" spans="2:8" ht="12.75" hidden="1" x14ac:dyDescent="0.15">
      <c r="B1050" s="210">
        <v>4112</v>
      </c>
      <c r="C1050" s="211"/>
      <c r="D1050" s="7" t="s">
        <v>25</v>
      </c>
      <c r="E1050" s="155"/>
      <c r="F1050" s="155"/>
      <c r="G1050" s="155"/>
      <c r="H1050" s="67">
        <f>SUM(H1048*0.09)</f>
        <v>640.52909999999997</v>
      </c>
    </row>
    <row r="1051" spans="2:8" ht="12.75" hidden="1" x14ac:dyDescent="0.15">
      <c r="B1051" s="210">
        <v>4113</v>
      </c>
      <c r="C1051" s="211"/>
      <c r="D1051" s="7" t="s">
        <v>26</v>
      </c>
      <c r="E1051" s="155"/>
      <c r="F1051" s="155"/>
      <c r="G1051" s="155"/>
      <c r="H1051" s="67">
        <f>SUM(H1048*0.24)</f>
        <v>1708.0775999999998</v>
      </c>
    </row>
    <row r="1052" spans="2:8" ht="12.75" hidden="1" x14ac:dyDescent="0.15">
      <c r="B1052" s="210">
        <v>4114</v>
      </c>
      <c r="C1052" s="211"/>
      <c r="D1052" s="7" t="s">
        <v>27</v>
      </c>
      <c r="E1052" s="155"/>
      <c r="F1052" s="155"/>
      <c r="G1052" s="155"/>
      <c r="H1052" s="67">
        <f>SUM(H1048*0.0105)</f>
        <v>74.728395000000006</v>
      </c>
    </row>
    <row r="1053" spans="2:8" ht="12.75" hidden="1" x14ac:dyDescent="0.15">
      <c r="B1053" s="210">
        <v>4115</v>
      </c>
      <c r="C1053" s="211"/>
      <c r="D1053" s="7" t="s">
        <v>28</v>
      </c>
      <c r="E1053" s="155"/>
      <c r="F1053" s="155"/>
      <c r="G1053" s="155"/>
      <c r="H1053" s="67">
        <f>SUM(H1050*0.13)</f>
        <v>83.268782999999999</v>
      </c>
    </row>
    <row r="1054" spans="2:8" ht="12.75" hidden="1" x14ac:dyDescent="0.15">
      <c r="B1054" s="194">
        <v>412</v>
      </c>
      <c r="C1054" s="195"/>
      <c r="D1054" s="6" t="s">
        <v>29</v>
      </c>
      <c r="E1054" s="60"/>
      <c r="F1054" s="60"/>
      <c r="G1054" s="60"/>
    </row>
    <row r="1055" spans="2:8" ht="12.75" hidden="1" x14ac:dyDescent="0.15">
      <c r="B1055" s="210">
        <v>4127</v>
      </c>
      <c r="C1055" s="211"/>
      <c r="D1055" s="7" t="s">
        <v>62</v>
      </c>
      <c r="E1055" s="141"/>
      <c r="F1055" s="141"/>
      <c r="G1055" s="141"/>
    </row>
    <row r="1056" spans="2:8" ht="12.75" hidden="1" x14ac:dyDescent="0.15">
      <c r="B1056" s="194">
        <v>413</v>
      </c>
      <c r="C1056" s="195"/>
      <c r="D1056" s="6" t="s">
        <v>85</v>
      </c>
      <c r="E1056" s="60"/>
      <c r="F1056" s="60"/>
      <c r="G1056" s="60"/>
      <c r="H1056" s="9"/>
    </row>
    <row r="1057" spans="2:10" s="96" customFormat="1" ht="12.75" hidden="1" x14ac:dyDescent="0.15">
      <c r="B1057" s="210">
        <v>4131</v>
      </c>
      <c r="C1057" s="211"/>
      <c r="D1057" s="8" t="s">
        <v>86</v>
      </c>
      <c r="E1057" s="143"/>
      <c r="F1057" s="143"/>
      <c r="G1057" s="143"/>
      <c r="H1057" s="5"/>
      <c r="I1057" s="9"/>
      <c r="J1057" s="17"/>
    </row>
    <row r="1058" spans="2:10" ht="12.75" hidden="1" x14ac:dyDescent="0.15">
      <c r="B1058" s="194">
        <v>414</v>
      </c>
      <c r="C1058" s="195"/>
      <c r="D1058" s="6" t="s">
        <v>89</v>
      </c>
      <c r="E1058" s="60"/>
      <c r="F1058" s="60"/>
      <c r="G1058" s="60"/>
      <c r="J1058" s="96"/>
    </row>
    <row r="1059" spans="2:10" ht="12.75" hidden="1" customHeight="1" x14ac:dyDescent="0.15">
      <c r="B1059" s="216">
        <v>4141</v>
      </c>
      <c r="C1059" s="217"/>
      <c r="D1059" s="7" t="s">
        <v>90</v>
      </c>
      <c r="E1059" s="141"/>
      <c r="F1059" s="141"/>
      <c r="G1059" s="141"/>
    </row>
    <row r="1060" spans="2:10" ht="12.75" hidden="1" x14ac:dyDescent="0.15">
      <c r="B1060" s="214">
        <v>4143</v>
      </c>
      <c r="C1060" s="215"/>
      <c r="D1060" s="7" t="s">
        <v>92</v>
      </c>
      <c r="E1060" s="141"/>
      <c r="F1060" s="141"/>
      <c r="G1060" s="141"/>
    </row>
    <row r="1061" spans="2:10" ht="26.25" hidden="1" customHeight="1" x14ac:dyDescent="0.15">
      <c r="B1061" s="194">
        <v>431</v>
      </c>
      <c r="C1061" s="195"/>
      <c r="D1061" s="10" t="s">
        <v>38</v>
      </c>
      <c r="E1061" s="147"/>
      <c r="F1061" s="147"/>
      <c r="G1061" s="147"/>
    </row>
    <row r="1062" spans="2:10" ht="12.75" hidden="1" customHeight="1" x14ac:dyDescent="0.15">
      <c r="B1062" s="218">
        <v>4313</v>
      </c>
      <c r="C1062" s="219"/>
      <c r="D1062" s="11" t="s">
        <v>39</v>
      </c>
      <c r="E1062" s="147"/>
      <c r="F1062" s="147"/>
      <c r="G1062" s="147"/>
    </row>
    <row r="1063" spans="2:10" ht="12.75" hidden="1" customHeight="1" x14ac:dyDescent="0.15">
      <c r="B1063" s="128">
        <v>43131</v>
      </c>
      <c r="C1063" s="129">
        <v>43131</v>
      </c>
      <c r="D1063" s="12" t="s">
        <v>120</v>
      </c>
      <c r="E1063" s="147"/>
      <c r="F1063" s="147"/>
      <c r="G1063" s="147"/>
    </row>
    <row r="1064" spans="2:10" ht="12.75" hidden="1" customHeight="1" x14ac:dyDescent="0.15">
      <c r="B1064" s="212">
        <v>431311</v>
      </c>
      <c r="C1064" s="213"/>
      <c r="D1064" s="13" t="s">
        <v>125</v>
      </c>
      <c r="E1064" s="135"/>
      <c r="F1064" s="135"/>
      <c r="G1064" s="135"/>
    </row>
    <row r="1065" spans="2:10" ht="12.75" hidden="1" customHeight="1" x14ac:dyDescent="0.15">
      <c r="B1065" s="212">
        <v>431312</v>
      </c>
      <c r="C1065" s="213"/>
      <c r="D1065" s="13" t="s">
        <v>126</v>
      </c>
      <c r="E1065" s="135"/>
      <c r="F1065" s="135"/>
      <c r="G1065" s="135"/>
    </row>
    <row r="1066" spans="2:10" ht="12.75" hidden="1" customHeight="1" x14ac:dyDescent="0.15">
      <c r="B1066" s="212">
        <v>431313</v>
      </c>
      <c r="C1066" s="213"/>
      <c r="D1066" s="13" t="s">
        <v>202</v>
      </c>
      <c r="E1066" s="135"/>
      <c r="F1066" s="135"/>
      <c r="G1066" s="135"/>
    </row>
    <row r="1067" spans="2:10" ht="12.75" hidden="1" customHeight="1" x14ac:dyDescent="0.15">
      <c r="B1067" s="212">
        <v>431314</v>
      </c>
      <c r="C1067" s="213"/>
      <c r="D1067" s="13" t="s">
        <v>203</v>
      </c>
      <c r="E1067" s="135"/>
      <c r="F1067" s="135"/>
      <c r="G1067" s="135"/>
    </row>
    <row r="1068" spans="2:10" ht="12.75" hidden="1" customHeight="1" x14ac:dyDescent="0.15">
      <c r="B1068" s="212">
        <v>431315</v>
      </c>
      <c r="C1068" s="213"/>
      <c r="D1068" s="13" t="s">
        <v>204</v>
      </c>
      <c r="E1068" s="135"/>
      <c r="F1068" s="135"/>
      <c r="G1068" s="135"/>
    </row>
    <row r="1069" spans="2:10" ht="12.75" hidden="1" customHeight="1" x14ac:dyDescent="0.15">
      <c r="B1069" s="212">
        <v>431316</v>
      </c>
      <c r="C1069" s="213"/>
      <c r="D1069" s="13" t="s">
        <v>205</v>
      </c>
      <c r="E1069" s="135"/>
      <c r="F1069" s="135"/>
      <c r="G1069" s="135"/>
    </row>
    <row r="1070" spans="2:10" ht="12.75" hidden="1" customHeight="1" x14ac:dyDescent="0.15">
      <c r="B1070" s="212">
        <v>431317</v>
      </c>
      <c r="C1070" s="213"/>
      <c r="D1070" s="13" t="s">
        <v>127</v>
      </c>
      <c r="E1070" s="135"/>
      <c r="F1070" s="135"/>
      <c r="G1070" s="135"/>
    </row>
    <row r="1071" spans="2:10" ht="12.75" hidden="1" customHeight="1" x14ac:dyDescent="0.15">
      <c r="B1071" s="212">
        <v>431318</v>
      </c>
      <c r="C1071" s="213"/>
      <c r="D1071" s="13" t="s">
        <v>206</v>
      </c>
      <c r="E1071" s="135"/>
      <c r="F1071" s="135"/>
      <c r="G1071" s="135"/>
    </row>
    <row r="1072" spans="2:10" ht="12.75" hidden="1" customHeight="1" x14ac:dyDescent="0.15">
      <c r="B1072" s="212">
        <v>431319</v>
      </c>
      <c r="C1072" s="213"/>
      <c r="D1072" s="13" t="s">
        <v>207</v>
      </c>
      <c r="E1072" s="156"/>
      <c r="F1072" s="156"/>
      <c r="G1072" s="156"/>
    </row>
    <row r="1073" spans="2:12" ht="12.75" hidden="1" customHeight="1" x14ac:dyDescent="0.15">
      <c r="B1073" s="128">
        <v>43132</v>
      </c>
      <c r="C1073" s="129">
        <v>43132</v>
      </c>
      <c r="D1073" s="12" t="s">
        <v>121</v>
      </c>
      <c r="E1073" s="157"/>
      <c r="F1073" s="157"/>
      <c r="G1073" s="157"/>
    </row>
    <row r="1074" spans="2:12" ht="12.75" hidden="1" customHeight="1" x14ac:dyDescent="0.15">
      <c r="B1074" s="212">
        <v>431325</v>
      </c>
      <c r="C1074" s="213"/>
      <c r="D1074" s="13" t="s">
        <v>208</v>
      </c>
      <c r="E1074" s="156"/>
      <c r="F1074" s="156"/>
      <c r="G1074" s="156"/>
    </row>
    <row r="1075" spans="2:12" ht="12.75" hidden="1" customHeight="1" x14ac:dyDescent="0.15">
      <c r="B1075" s="212">
        <v>431326</v>
      </c>
      <c r="C1075" s="213"/>
      <c r="D1075" s="13" t="s">
        <v>209</v>
      </c>
      <c r="E1075" s="156"/>
      <c r="F1075" s="156"/>
      <c r="G1075" s="156"/>
    </row>
    <row r="1076" spans="2:12" ht="12.75" hidden="1" customHeight="1" x14ac:dyDescent="0.15">
      <c r="B1076" s="212">
        <v>431327</v>
      </c>
      <c r="C1076" s="213"/>
      <c r="D1076" s="13" t="s">
        <v>128</v>
      </c>
      <c r="E1076" s="135"/>
      <c r="F1076" s="135"/>
      <c r="G1076" s="135"/>
    </row>
    <row r="1077" spans="2:12" ht="12.75" hidden="1" customHeight="1" x14ac:dyDescent="0.15">
      <c r="B1077" s="212">
        <v>431328</v>
      </c>
      <c r="C1077" s="213"/>
      <c r="D1077" s="13" t="s">
        <v>210</v>
      </c>
      <c r="E1077" s="156"/>
      <c r="F1077" s="156"/>
      <c r="G1077" s="156"/>
    </row>
    <row r="1078" spans="2:12" ht="12.75" hidden="1" customHeight="1" x14ac:dyDescent="0.15">
      <c r="B1078" s="212">
        <v>431329</v>
      </c>
      <c r="C1078" s="213"/>
      <c r="D1078" s="13" t="s">
        <v>129</v>
      </c>
      <c r="E1078" s="135"/>
      <c r="F1078" s="135"/>
      <c r="G1078" s="135"/>
    </row>
    <row r="1079" spans="2:12" ht="12.75" hidden="1" customHeight="1" x14ac:dyDescent="0.15">
      <c r="B1079" s="218">
        <v>4314</v>
      </c>
      <c r="C1079" s="219"/>
      <c r="D1079" s="12" t="s">
        <v>97</v>
      </c>
      <c r="E1079" s="157"/>
      <c r="F1079" s="157"/>
      <c r="G1079" s="157"/>
    </row>
    <row r="1080" spans="2:12" ht="12.75" hidden="1" customHeight="1" x14ac:dyDescent="0.15">
      <c r="B1080" s="218">
        <v>4318</v>
      </c>
      <c r="C1080" s="219"/>
      <c r="D1080" s="12" t="s">
        <v>122</v>
      </c>
      <c r="E1080" s="157"/>
      <c r="F1080" s="157"/>
      <c r="G1080" s="157"/>
    </row>
    <row r="1081" spans="2:12" ht="12.75" hidden="1" customHeight="1" x14ac:dyDescent="0.15">
      <c r="B1081" s="236">
        <v>4319</v>
      </c>
      <c r="C1081" s="237"/>
      <c r="D1081" s="48" t="s">
        <v>99</v>
      </c>
      <c r="E1081" s="158"/>
      <c r="F1081" s="158"/>
      <c r="G1081" s="158"/>
    </row>
    <row r="1082" spans="2:12" ht="12.75" hidden="1" customHeight="1" x14ac:dyDescent="0.15">
      <c r="B1082" s="234">
        <v>43195</v>
      </c>
      <c r="C1082" s="235"/>
      <c r="D1082" s="113" t="s">
        <v>239</v>
      </c>
      <c r="E1082" s="135"/>
      <c r="F1082" s="135"/>
      <c r="G1082" s="135"/>
    </row>
    <row r="1083" spans="2:12" ht="12.75" hidden="1" customHeight="1" x14ac:dyDescent="0.15">
      <c r="B1083" s="234">
        <v>43199</v>
      </c>
      <c r="C1083" s="235"/>
      <c r="D1083" s="113" t="s">
        <v>240</v>
      </c>
      <c r="E1083" s="135"/>
      <c r="F1083" s="135"/>
      <c r="G1083" s="135"/>
    </row>
    <row r="1084" spans="2:12" ht="12.75" hidden="1" customHeight="1" x14ac:dyDescent="0.15">
      <c r="B1084" s="121">
        <v>432</v>
      </c>
      <c r="C1084" s="114"/>
      <c r="D1084" s="115" t="s">
        <v>100</v>
      </c>
      <c r="E1084" s="158"/>
      <c r="F1084" s="158"/>
      <c r="G1084" s="158"/>
    </row>
    <row r="1085" spans="2:12" ht="12.75" hidden="1" customHeight="1" x14ac:dyDescent="0.15">
      <c r="B1085" s="218">
        <v>4326</v>
      </c>
      <c r="C1085" s="219"/>
      <c r="D1085" s="6" t="s">
        <v>42</v>
      </c>
      <c r="E1085" s="158"/>
      <c r="F1085" s="158"/>
      <c r="G1085" s="158"/>
    </row>
    <row r="1086" spans="2:12" ht="12.75" hidden="1" customHeight="1" x14ac:dyDescent="0.15">
      <c r="B1086" s="300">
        <v>43263</v>
      </c>
      <c r="C1086" s="301"/>
      <c r="D1086" s="8" t="s">
        <v>197</v>
      </c>
      <c r="E1086" s="159"/>
      <c r="F1086" s="159"/>
      <c r="G1086" s="159"/>
    </row>
    <row r="1087" spans="2:12" ht="12.75" hidden="1" customHeight="1" x14ac:dyDescent="0.2">
      <c r="B1087" s="194">
        <v>441</v>
      </c>
      <c r="C1087" s="195"/>
      <c r="D1087" s="6" t="s">
        <v>48</v>
      </c>
      <c r="E1087" s="157"/>
      <c r="F1087" s="157"/>
      <c r="G1087" s="157"/>
      <c r="L1087" s="116"/>
    </row>
    <row r="1088" spans="2:12" ht="12.75" hidden="1" customHeight="1" x14ac:dyDescent="0.15">
      <c r="B1088" s="216">
        <v>4412</v>
      </c>
      <c r="C1088" s="217"/>
      <c r="D1088" s="14" t="s">
        <v>49</v>
      </c>
      <c r="E1088" s="135"/>
      <c r="F1088" s="135"/>
      <c r="G1088" s="135"/>
    </row>
    <row r="1089" spans="2:7" ht="12.75" hidden="1" customHeight="1" x14ac:dyDescent="0.15">
      <c r="B1089" s="216">
        <v>4415</v>
      </c>
      <c r="C1089" s="217"/>
      <c r="D1089" s="14" t="s">
        <v>187</v>
      </c>
      <c r="E1089" s="136"/>
      <c r="F1089" s="136"/>
      <c r="G1089" s="136"/>
    </row>
    <row r="1090" spans="2:7" ht="12.75" hidden="1" x14ac:dyDescent="0.15">
      <c r="B1090" s="194">
        <v>463</v>
      </c>
      <c r="C1090" s="195"/>
      <c r="D1090" s="6" t="s">
        <v>71</v>
      </c>
      <c r="E1090" s="147"/>
      <c r="F1090" s="147"/>
      <c r="G1090" s="147"/>
    </row>
    <row r="1091" spans="2:7" ht="12.75" hidden="1" x14ac:dyDescent="0.15">
      <c r="B1091" s="196">
        <v>4631</v>
      </c>
      <c r="C1091" s="197"/>
      <c r="D1091" s="6" t="s">
        <v>71</v>
      </c>
      <c r="E1091" s="147"/>
      <c r="F1091" s="147"/>
      <c r="G1091" s="147"/>
    </row>
    <row r="1092" spans="2:7" ht="12.75" hidden="1" x14ac:dyDescent="0.15">
      <c r="B1092" s="230">
        <v>46315</v>
      </c>
      <c r="C1092" s="231"/>
      <c r="D1092" s="7" t="s">
        <v>119</v>
      </c>
      <c r="E1092" s="136"/>
      <c r="F1092" s="136"/>
      <c r="G1092" s="136"/>
    </row>
    <row r="1093" spans="2:7" ht="13.5" hidden="1" thickBot="1" x14ac:dyDescent="0.2">
      <c r="B1093" s="232"/>
      <c r="C1093" s="233"/>
      <c r="D1093" s="15" t="s">
        <v>46</v>
      </c>
      <c r="E1093" s="60"/>
      <c r="F1093" s="60"/>
      <c r="G1093" s="60"/>
    </row>
    <row r="1094" spans="2:7" ht="12.75" hidden="1" x14ac:dyDescent="0.15">
      <c r="B1094" s="298"/>
      <c r="C1094" s="298"/>
      <c r="D1094" s="59"/>
      <c r="E1094" s="60"/>
      <c r="F1094" s="60"/>
      <c r="G1094" s="60"/>
    </row>
    <row r="1095" spans="2:7" ht="13.5" hidden="1" thickBot="1" x14ac:dyDescent="0.2">
      <c r="B1095" s="299"/>
      <c r="C1095" s="299"/>
      <c r="D1095" s="59"/>
      <c r="E1095" s="60"/>
      <c r="F1095" s="60"/>
      <c r="G1095" s="60"/>
    </row>
    <row r="1096" spans="2:7" ht="15" hidden="1" thickBot="1" x14ac:dyDescent="0.2">
      <c r="B1096" s="302"/>
      <c r="C1096" s="303"/>
      <c r="D1096" s="99" t="s">
        <v>211</v>
      </c>
      <c r="E1096" s="160"/>
      <c r="F1096" s="160"/>
      <c r="G1096" s="160"/>
    </row>
    <row r="1097" spans="2:7" ht="12.75" hidden="1" x14ac:dyDescent="0.15">
      <c r="B1097" s="73"/>
      <c r="C1097" s="73"/>
      <c r="D1097" s="59"/>
      <c r="E1097" s="60"/>
      <c r="F1097" s="60"/>
      <c r="G1097" s="60"/>
    </row>
    <row r="1098" spans="2:7" ht="12.75" hidden="1" x14ac:dyDescent="0.15">
      <c r="B1098" s="73"/>
      <c r="C1098" s="73"/>
      <c r="D1098" s="59"/>
      <c r="E1098" s="60"/>
      <c r="F1098" s="60"/>
      <c r="G1098" s="60"/>
    </row>
    <row r="1099" spans="2:7" ht="12.75" hidden="1" x14ac:dyDescent="0.15">
      <c r="B1099" s="73"/>
      <c r="C1099" s="73"/>
      <c r="D1099" s="59"/>
      <c r="E1099" s="60"/>
      <c r="F1099" s="60"/>
      <c r="G1099" s="60"/>
    </row>
    <row r="1100" spans="2:7" ht="12.75" hidden="1" x14ac:dyDescent="0.15">
      <c r="B1100" s="73"/>
      <c r="C1100" s="73"/>
      <c r="D1100" s="59"/>
      <c r="E1100" s="60"/>
      <c r="F1100" s="60"/>
      <c r="G1100" s="60"/>
    </row>
    <row r="1101" spans="2:7" ht="12.75" hidden="1" x14ac:dyDescent="0.15">
      <c r="B1101" s="73"/>
      <c r="C1101" s="73"/>
      <c r="D1101" s="59"/>
      <c r="E1101" s="60"/>
      <c r="F1101" s="60"/>
      <c r="G1101" s="60"/>
    </row>
    <row r="1102" spans="2:7" ht="12.75" hidden="1" x14ac:dyDescent="0.15">
      <c r="B1102" s="73"/>
      <c r="C1102" s="73"/>
      <c r="D1102" s="59"/>
      <c r="E1102" s="60"/>
      <c r="F1102" s="60"/>
      <c r="G1102" s="60"/>
    </row>
    <row r="1103" spans="2:7" ht="12.75" hidden="1" x14ac:dyDescent="0.15">
      <c r="B1103" s="73"/>
      <c r="C1103" s="73"/>
      <c r="D1103" s="59"/>
      <c r="E1103" s="60"/>
      <c r="F1103" s="60"/>
      <c r="G1103" s="60"/>
    </row>
    <row r="1104" spans="2:7" ht="12.75" hidden="1" x14ac:dyDescent="0.15">
      <c r="B1104" s="73"/>
      <c r="C1104" s="73"/>
      <c r="D1104" s="59"/>
      <c r="E1104" s="60"/>
      <c r="F1104" s="60"/>
      <c r="G1104" s="60"/>
    </row>
    <row r="1105" spans="2:7" ht="12.75" x14ac:dyDescent="0.15">
      <c r="B1105" s="73"/>
      <c r="C1105" s="73"/>
      <c r="D1105" s="59"/>
      <c r="E1105" s="60"/>
      <c r="F1105" s="60"/>
      <c r="G1105" s="60"/>
    </row>
    <row r="1106" spans="2:7" ht="12.75" x14ac:dyDescent="0.15">
      <c r="B1106" s="73"/>
      <c r="C1106" s="73"/>
      <c r="D1106" s="59"/>
      <c r="E1106" s="60"/>
      <c r="F1106" s="60"/>
      <c r="G1106" s="60"/>
    </row>
    <row r="1107" spans="2:7" ht="12.75" x14ac:dyDescent="0.15">
      <c r="B1107" s="73"/>
      <c r="C1107" s="73"/>
      <c r="D1107" s="59"/>
      <c r="E1107" s="60"/>
      <c r="F1107" s="60"/>
      <c r="G1107" s="60"/>
    </row>
    <row r="1108" spans="2:7" ht="12.75" x14ac:dyDescent="0.15">
      <c r="B1108" s="73"/>
      <c r="C1108" s="73"/>
      <c r="D1108" s="59"/>
      <c r="E1108" s="60"/>
      <c r="F1108" s="60"/>
      <c r="G1108" s="60"/>
    </row>
    <row r="1109" spans="2:7" ht="12.75" x14ac:dyDescent="0.15">
      <c r="B1109" s="73"/>
      <c r="C1109" s="73"/>
      <c r="D1109" s="59"/>
      <c r="E1109" s="60"/>
      <c r="F1109" s="60"/>
      <c r="G1109" s="60"/>
    </row>
    <row r="1110" spans="2:7" ht="12.75" x14ac:dyDescent="0.15">
      <c r="B1110" s="73"/>
      <c r="C1110" s="73"/>
      <c r="D1110" s="59"/>
      <c r="E1110" s="60"/>
      <c r="F1110" s="60"/>
      <c r="G1110" s="60"/>
    </row>
    <row r="1111" spans="2:7" ht="12.75" x14ac:dyDescent="0.2">
      <c r="B1111" s="54"/>
      <c r="C1111" s="54"/>
      <c r="D1111" s="38"/>
      <c r="E1111" s="38"/>
      <c r="F1111" s="38"/>
      <c r="G1111" s="38"/>
    </row>
    <row r="1112" spans="2:7" ht="12.75" x14ac:dyDescent="0.2">
      <c r="B1112" s="54"/>
      <c r="C1112" s="54"/>
      <c r="D1112" s="38"/>
      <c r="E1112" s="38"/>
      <c r="F1112" s="38"/>
      <c r="G1112" s="38"/>
    </row>
    <row r="1113" spans="2:7" ht="12.75" x14ac:dyDescent="0.2">
      <c r="B1113" s="54"/>
      <c r="C1113" s="54"/>
      <c r="D1113" s="38"/>
      <c r="E1113" s="38"/>
      <c r="F1113" s="38"/>
      <c r="G1113" s="38"/>
    </row>
    <row r="1114" spans="2:7" ht="12.75" x14ac:dyDescent="0.2">
      <c r="B1114" s="54"/>
      <c r="C1114" s="54"/>
      <c r="D1114" s="38"/>
      <c r="E1114" s="38"/>
      <c r="F1114" s="38"/>
      <c r="G1114" s="38"/>
    </row>
    <row r="1115" spans="2:7" ht="12.75" x14ac:dyDescent="0.2">
      <c r="B1115" s="54"/>
      <c r="C1115" s="54"/>
      <c r="D1115" s="38"/>
      <c r="E1115" s="38"/>
      <c r="F1115" s="38"/>
      <c r="G1115" s="38"/>
    </row>
    <row r="1116" spans="2:7" ht="12.75" x14ac:dyDescent="0.2">
      <c r="B1116" s="54"/>
      <c r="C1116" s="54"/>
      <c r="D1116" s="38"/>
      <c r="E1116" s="38"/>
      <c r="F1116" s="38"/>
      <c r="G1116" s="38"/>
    </row>
    <row r="1117" spans="2:7" ht="12.75" x14ac:dyDescent="0.2">
      <c r="B1117" s="54"/>
      <c r="C1117" s="54"/>
      <c r="D1117" s="38"/>
      <c r="E1117" s="38"/>
      <c r="F1117" s="38"/>
      <c r="G1117" s="38"/>
    </row>
    <row r="1118" spans="2:7" ht="12.75" x14ac:dyDescent="0.2">
      <c r="B1118" s="54"/>
      <c r="C1118" s="54"/>
      <c r="D1118" s="38"/>
      <c r="E1118" s="38"/>
      <c r="F1118" s="38"/>
      <c r="G1118" s="38"/>
    </row>
    <row r="1119" spans="2:7" ht="12.75" x14ac:dyDescent="0.2">
      <c r="B1119" s="54"/>
      <c r="C1119" s="54"/>
      <c r="D1119" s="38"/>
      <c r="E1119" s="38"/>
      <c r="F1119" s="38"/>
      <c r="G1119" s="38"/>
    </row>
    <row r="1120" spans="2:7" ht="12.75" x14ac:dyDescent="0.2">
      <c r="B1120" s="54"/>
      <c r="C1120" s="54"/>
      <c r="D1120" s="38"/>
      <c r="E1120" s="38"/>
      <c r="F1120" s="38"/>
      <c r="G1120" s="38"/>
    </row>
    <row r="1121" spans="2:8" ht="12.75" x14ac:dyDescent="0.2">
      <c r="B1121" s="54"/>
      <c r="C1121" s="54"/>
      <c r="D1121" s="38"/>
      <c r="E1121" s="38"/>
      <c r="F1121" s="38"/>
      <c r="G1121" s="38"/>
    </row>
    <row r="1122" spans="2:8" ht="12.75" x14ac:dyDescent="0.2">
      <c r="B1122" s="54"/>
      <c r="C1122" s="54"/>
      <c r="D1122" s="38"/>
      <c r="E1122" s="38"/>
      <c r="F1122" s="38"/>
      <c r="G1122" s="38"/>
    </row>
    <row r="1123" spans="2:8" ht="12.75" x14ac:dyDescent="0.2">
      <c r="B1123" s="54"/>
      <c r="C1123" s="54"/>
      <c r="D1123" s="38"/>
      <c r="E1123" s="38"/>
      <c r="F1123" s="38"/>
      <c r="G1123" s="38"/>
    </row>
    <row r="1124" spans="2:8" ht="12.75" x14ac:dyDescent="0.2">
      <c r="B1124" s="54"/>
      <c r="C1124" s="54"/>
      <c r="D1124" s="38"/>
      <c r="E1124" s="38"/>
      <c r="F1124" s="38"/>
      <c r="G1124" s="38"/>
    </row>
    <row r="1125" spans="2:8" ht="12.75" x14ac:dyDescent="0.2">
      <c r="B1125" s="54"/>
      <c r="C1125" s="54"/>
      <c r="D1125" s="38"/>
      <c r="E1125" s="38"/>
      <c r="F1125" s="38"/>
      <c r="G1125" s="38"/>
    </row>
    <row r="1126" spans="2:8" ht="12.75" x14ac:dyDescent="0.2">
      <c r="B1126" s="54"/>
      <c r="C1126" s="54"/>
      <c r="D1126" s="38"/>
      <c r="E1126" s="38"/>
      <c r="F1126" s="38"/>
      <c r="G1126" s="38"/>
    </row>
    <row r="1127" spans="2:8" ht="12.75" x14ac:dyDescent="0.2">
      <c r="B1127" s="54"/>
      <c r="C1127" s="54"/>
      <c r="D1127" s="38"/>
      <c r="E1127" s="38"/>
      <c r="F1127" s="38"/>
      <c r="G1127" s="38"/>
    </row>
    <row r="1128" spans="2:8" ht="12.75" x14ac:dyDescent="0.2">
      <c r="B1128" s="54"/>
      <c r="C1128" s="54"/>
      <c r="D1128" s="38"/>
      <c r="E1128" s="38"/>
      <c r="F1128" s="38"/>
      <c r="G1128" s="38"/>
    </row>
    <row r="1129" spans="2:8" ht="12.75" x14ac:dyDescent="0.2">
      <c r="B1129" s="54"/>
      <c r="C1129" s="54"/>
      <c r="D1129" s="38"/>
      <c r="E1129" s="38"/>
      <c r="F1129" s="38"/>
      <c r="G1129" s="38"/>
    </row>
    <row r="1130" spans="2:8" ht="12.75" x14ac:dyDescent="0.2">
      <c r="B1130" s="54"/>
      <c r="C1130" s="54"/>
      <c r="D1130" s="38"/>
      <c r="E1130" s="38"/>
      <c r="F1130" s="38"/>
      <c r="G1130" s="38"/>
    </row>
    <row r="1136" spans="2:8" x14ac:dyDescent="0.15"/>
    <row r="1186" spans="8:8" x14ac:dyDescent="0.15"/>
    <row r="1236" spans="8:8" x14ac:dyDescent="0.15"/>
    <row r="1289" spans="8:8" x14ac:dyDescent="0.15"/>
    <row r="1335" spans="8:8" x14ac:dyDescent="0.15"/>
    <row r="1390" spans="8:8" x14ac:dyDescent="0.15"/>
    <row r="1414" spans="8:9" x14ac:dyDescent="0.15"/>
    <row r="1415" spans="8:9" x14ac:dyDescent="0.15"/>
    <row r="1430" spans="8:8" x14ac:dyDescent="0.15"/>
    <row r="1482" spans="8:8" x14ac:dyDescent="0.15"/>
    <row r="1535" spans="8:8" x14ac:dyDescent="0.15"/>
    <row r="1587" spans="8:8" x14ac:dyDescent="0.15"/>
    <row r="1637" spans="8:8" x14ac:dyDescent="0.15"/>
    <row r="1695" spans="8:8" x14ac:dyDescent="0.15"/>
    <row r="1742" spans="8:8" x14ac:dyDescent="0.15"/>
    <row r="1783" spans="8:8" x14ac:dyDescent="0.15"/>
    <row r="1835" spans="8:8" x14ac:dyDescent="0.15"/>
    <row r="1894" spans="8:8" x14ac:dyDescent="0.15"/>
    <row r="1944" spans="8:8" x14ac:dyDescent="0.15"/>
    <row r="1990" spans="8:8" x14ac:dyDescent="0.15"/>
  </sheetData>
  <mergeCells count="726">
    <mergeCell ref="B705:C705"/>
    <mergeCell ref="B708:C708"/>
    <mergeCell ref="B45:C45"/>
    <mergeCell ref="B150:C150"/>
    <mergeCell ref="B185:D185"/>
    <mergeCell ref="B205:C205"/>
    <mergeCell ref="B204:C204"/>
    <mergeCell ref="B202:C202"/>
    <mergeCell ref="B201:C201"/>
    <mergeCell ref="B200:C200"/>
    <mergeCell ref="B199:C199"/>
    <mergeCell ref="B198:C198"/>
    <mergeCell ref="B196:C196"/>
    <mergeCell ref="B194:C194"/>
    <mergeCell ref="B187:D187"/>
    <mergeCell ref="B193:C193"/>
    <mergeCell ref="B192:C192"/>
    <mergeCell ref="B98:C98"/>
    <mergeCell ref="B94:C94"/>
    <mergeCell ref="B124:C124"/>
    <mergeCell ref="B123:C123"/>
    <mergeCell ref="B128:C128"/>
    <mergeCell ref="B99:C99"/>
    <mergeCell ref="B460:C460"/>
    <mergeCell ref="B1096:C1096"/>
    <mergeCell ref="B68:C68"/>
    <mergeCell ref="B554:C554"/>
    <mergeCell ref="B474:C474"/>
    <mergeCell ref="B468:C468"/>
    <mergeCell ref="B463:C463"/>
    <mergeCell ref="B458:C458"/>
    <mergeCell ref="B456:C456"/>
    <mergeCell ref="B454:C454"/>
    <mergeCell ref="B448:C448"/>
    <mergeCell ref="B367:C367"/>
    <mergeCell ref="B264:C264"/>
    <mergeCell ref="B216:C216"/>
    <mergeCell ref="B214:C214"/>
    <mergeCell ref="B373:C373"/>
    <mergeCell ref="B969:C969"/>
    <mergeCell ref="B160:C160"/>
    <mergeCell ref="B610:C610"/>
    <mergeCell ref="B611:C611"/>
    <mergeCell ref="B493:C493"/>
    <mergeCell ref="B451:C451"/>
    <mergeCell ref="B457:C457"/>
    <mergeCell ref="B459:C459"/>
    <mergeCell ref="B129:C129"/>
    <mergeCell ref="B425:C425"/>
    <mergeCell ref="B426:C426"/>
    <mergeCell ref="B1086:C1086"/>
    <mergeCell ref="B430:C430"/>
    <mergeCell ref="B447:C447"/>
    <mergeCell ref="B500:C500"/>
    <mergeCell ref="B501:C501"/>
    <mergeCell ref="B469:C469"/>
    <mergeCell ref="B449:C449"/>
    <mergeCell ref="B450:C450"/>
    <mergeCell ref="B644:C644"/>
    <mergeCell ref="B455:C455"/>
    <mergeCell ref="B806:C806"/>
    <mergeCell ref="B805:C805"/>
    <mergeCell ref="B804:C804"/>
    <mergeCell ref="B803:C803"/>
    <mergeCell ref="B802:C802"/>
    <mergeCell ref="B761:C761"/>
    <mergeCell ref="B702:C702"/>
    <mergeCell ref="B657:C657"/>
    <mergeCell ref="B700:C700"/>
    <mergeCell ref="B701:C701"/>
    <mergeCell ref="B760:C760"/>
    <mergeCell ref="B754:C754"/>
    <mergeCell ref="B606:C606"/>
    <mergeCell ref="B607:C607"/>
    <mergeCell ref="B1094:C1094"/>
    <mergeCell ref="B1095:C1095"/>
    <mergeCell ref="B445:C445"/>
    <mergeCell ref="B446:C446"/>
    <mergeCell ref="B594:C594"/>
    <mergeCell ref="B595:C595"/>
    <mergeCell ref="B596:C596"/>
    <mergeCell ref="B713:C713"/>
    <mergeCell ref="B716:C716"/>
    <mergeCell ref="B717:C717"/>
    <mergeCell ref="B752:C752"/>
    <mergeCell ref="B753:C753"/>
    <mergeCell ref="B750:C750"/>
    <mergeCell ref="B707:C707"/>
    <mergeCell ref="B755:C755"/>
    <mergeCell ref="B756:C756"/>
    <mergeCell ref="B757:C757"/>
    <mergeCell ref="B758:C758"/>
    <mergeCell ref="B759:C759"/>
    <mergeCell ref="B706:C706"/>
    <mergeCell ref="B712:C712"/>
    <mergeCell ref="B711:C711"/>
    <mergeCell ref="B550:C550"/>
    <mergeCell ref="B545:C545"/>
    <mergeCell ref="B546:C546"/>
    <mergeCell ref="B598:C598"/>
    <mergeCell ref="B599:C599"/>
    <mergeCell ref="B558:C558"/>
    <mergeCell ref="B551:C551"/>
    <mergeCell ref="B552:C552"/>
    <mergeCell ref="B597:C597"/>
    <mergeCell ref="B559:C559"/>
    <mergeCell ref="B590:C590"/>
    <mergeCell ref="B645:C645"/>
    <mergeCell ref="B646:C646"/>
    <mergeCell ref="B642:C642"/>
    <mergeCell ref="B694:C694"/>
    <mergeCell ref="B660:C660"/>
    <mergeCell ref="B661:C661"/>
    <mergeCell ref="B662:C662"/>
    <mergeCell ref="B666:C666"/>
    <mergeCell ref="B667:C667"/>
    <mergeCell ref="B665:C665"/>
    <mergeCell ref="B668:C668"/>
    <mergeCell ref="B658:C658"/>
    <mergeCell ref="B648:C648"/>
    <mergeCell ref="B659:C659"/>
    <mergeCell ref="B663:C663"/>
    <mergeCell ref="B664:C664"/>
    <mergeCell ref="B647:C647"/>
    <mergeCell ref="B643:C643"/>
    <mergeCell ref="B434:C434"/>
    <mergeCell ref="B217:C217"/>
    <mergeCell ref="B218:C218"/>
    <mergeCell ref="B556:C556"/>
    <mergeCell ref="B557:C557"/>
    <mergeCell ref="B608:C608"/>
    <mergeCell ref="B489:C489"/>
    <mergeCell ref="B491:C491"/>
    <mergeCell ref="B492:C492"/>
    <mergeCell ref="B488:C488"/>
    <mergeCell ref="B465:C465"/>
    <mergeCell ref="B475:C475"/>
    <mergeCell ref="B476:C476"/>
    <mergeCell ref="B477:C477"/>
    <mergeCell ref="B485:C485"/>
    <mergeCell ref="B497:C497"/>
    <mergeCell ref="B452:C452"/>
    <mergeCell ref="B464:C464"/>
    <mergeCell ref="B471:C471"/>
    <mergeCell ref="B472:C472"/>
    <mergeCell ref="B473:C473"/>
    <mergeCell ref="B502:C502"/>
    <mergeCell ref="B539:C539"/>
    <mergeCell ref="B540:C540"/>
    <mergeCell ref="B496:C496"/>
    <mergeCell ref="B505:C505"/>
    <mergeCell ref="B130:C130"/>
    <mergeCell ref="B180:C180"/>
    <mergeCell ref="B189:D189"/>
    <mergeCell ref="B188:D188"/>
    <mergeCell ref="B466:C466"/>
    <mergeCell ref="B414:C414"/>
    <mergeCell ref="B415:C415"/>
    <mergeCell ref="B424:C424"/>
    <mergeCell ref="B427:C427"/>
    <mergeCell ref="B431:C431"/>
    <mergeCell ref="B428:C428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9:C429"/>
    <mergeCell ref="B432:C432"/>
    <mergeCell ref="B433:C433"/>
    <mergeCell ref="B766:C766"/>
    <mergeCell ref="B764:C764"/>
    <mergeCell ref="B763:C763"/>
    <mergeCell ref="B762:C762"/>
    <mergeCell ref="B435:C435"/>
    <mergeCell ref="B437:C437"/>
    <mergeCell ref="B436:C436"/>
    <mergeCell ref="B503:C503"/>
    <mergeCell ref="B499:C499"/>
    <mergeCell ref="B504:C504"/>
    <mergeCell ref="B507:C507"/>
    <mergeCell ref="B508:C508"/>
    <mergeCell ref="B498:C498"/>
    <mergeCell ref="B470:C470"/>
    <mergeCell ref="B487:C487"/>
    <mergeCell ref="B486:C486"/>
    <mergeCell ref="B453:C453"/>
    <mergeCell ref="B461:C461"/>
    <mergeCell ref="B462:C462"/>
    <mergeCell ref="B494:C494"/>
    <mergeCell ref="B490:C490"/>
    <mergeCell ref="B506:C506"/>
    <mergeCell ref="B495:C495"/>
    <mergeCell ref="B467:C467"/>
    <mergeCell ref="B696:C696"/>
    <mergeCell ref="B697:C697"/>
    <mergeCell ref="B698:C69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95:C695"/>
    <mergeCell ref="B699:C699"/>
    <mergeCell ref="B951:C951"/>
    <mergeCell ref="B949:C949"/>
    <mergeCell ref="B950:C950"/>
    <mergeCell ref="B965:C965"/>
    <mergeCell ref="B966:C966"/>
    <mergeCell ref="B709:C709"/>
    <mergeCell ref="B710:C710"/>
    <mergeCell ref="B714:C714"/>
    <mergeCell ref="B801:C801"/>
    <mergeCell ref="B800:C800"/>
    <mergeCell ref="B799:C799"/>
    <mergeCell ref="B798:C798"/>
    <mergeCell ref="B797:C797"/>
    <mergeCell ref="B773:C773"/>
    <mergeCell ref="B772:C772"/>
    <mergeCell ref="B771:C771"/>
    <mergeCell ref="B769:C769"/>
    <mergeCell ref="B770:C770"/>
    <mergeCell ref="B768:C768"/>
    <mergeCell ref="B767:C767"/>
    <mergeCell ref="B959:C959"/>
    <mergeCell ref="B953:C953"/>
    <mergeCell ref="B954:C954"/>
    <mergeCell ref="B1051:C1051"/>
    <mergeCell ref="B1014:C1014"/>
    <mergeCell ref="B1015:C1015"/>
    <mergeCell ref="B1016:C1016"/>
    <mergeCell ref="B1019:C1019"/>
    <mergeCell ref="B1005:C1005"/>
    <mergeCell ref="B975:C975"/>
    <mergeCell ref="B976:C976"/>
    <mergeCell ref="B1007:C1007"/>
    <mergeCell ref="B1008:C1008"/>
    <mergeCell ref="B1009:C1009"/>
    <mergeCell ref="B1046:C1046"/>
    <mergeCell ref="B1018:C1018"/>
    <mergeCell ref="B1017:C1017"/>
    <mergeCell ref="B1049:C1049"/>
    <mergeCell ref="B1020:C1020"/>
    <mergeCell ref="B1047:C1047"/>
    <mergeCell ref="B1000:C1000"/>
    <mergeCell ref="B1012:C1012"/>
    <mergeCell ref="B1013:C1013"/>
    <mergeCell ref="B1006:C1006"/>
    <mergeCell ref="B999:C999"/>
    <mergeCell ref="B1010:C1010"/>
    <mergeCell ref="B1011:C1011"/>
    <mergeCell ref="B612:C612"/>
    <mergeCell ref="B537:C537"/>
    <mergeCell ref="B548:C548"/>
    <mergeCell ref="B510:C510"/>
    <mergeCell ref="B511:C511"/>
    <mergeCell ref="B543:C543"/>
    <mergeCell ref="B544:C544"/>
    <mergeCell ref="B549:C549"/>
    <mergeCell ref="B538:C538"/>
    <mergeCell ref="B512:C512"/>
    <mergeCell ref="B547:C547"/>
    <mergeCell ref="B609:C609"/>
    <mergeCell ref="B591:C591"/>
    <mergeCell ref="B592:C592"/>
    <mergeCell ref="B593:C593"/>
    <mergeCell ref="B541:C541"/>
    <mergeCell ref="B600:C600"/>
    <mergeCell ref="B601:C601"/>
    <mergeCell ref="B603:C603"/>
    <mergeCell ref="B604:C604"/>
    <mergeCell ref="B542:C542"/>
    <mergeCell ref="B553:C553"/>
    <mergeCell ref="B555:C555"/>
    <mergeCell ref="B605:C605"/>
    <mergeCell ref="B613:C613"/>
    <mergeCell ref="B602:C602"/>
    <mergeCell ref="B509:C509"/>
    <mergeCell ref="B909:C909"/>
    <mergeCell ref="B912:C912"/>
    <mergeCell ref="B913:C913"/>
    <mergeCell ref="B669:C669"/>
    <mergeCell ref="B692:C692"/>
    <mergeCell ref="B693:C693"/>
    <mergeCell ref="B703:C703"/>
    <mergeCell ref="B751:C751"/>
    <mergeCell ref="B807:C807"/>
    <mergeCell ref="B808:C808"/>
    <mergeCell ref="B765:C765"/>
    <mergeCell ref="B809:C809"/>
    <mergeCell ref="B810:C810"/>
    <mergeCell ref="B838:C838"/>
    <mergeCell ref="B839:C839"/>
    <mergeCell ref="B813:C813"/>
    <mergeCell ref="B814:C814"/>
    <mergeCell ref="B815:C815"/>
    <mergeCell ref="B817:C817"/>
    <mergeCell ref="B818:C818"/>
    <mergeCell ref="B819:C819"/>
    <mergeCell ref="B811:C811"/>
    <mergeCell ref="B907:C907"/>
    <mergeCell ref="B704:C704"/>
    <mergeCell ref="B391:C391"/>
    <mergeCell ref="B392:C392"/>
    <mergeCell ref="B413:C413"/>
    <mergeCell ref="B401:C401"/>
    <mergeCell ref="B402:C402"/>
    <mergeCell ref="B403:C403"/>
    <mergeCell ref="B393:C393"/>
    <mergeCell ref="B394:C394"/>
    <mergeCell ref="B408:C408"/>
    <mergeCell ref="B409:C409"/>
    <mergeCell ref="B410:C410"/>
    <mergeCell ref="B411:C411"/>
    <mergeCell ref="B399:C399"/>
    <mergeCell ref="B400:C400"/>
    <mergeCell ref="B404:C404"/>
    <mergeCell ref="B405:C405"/>
    <mergeCell ref="B395:C395"/>
    <mergeCell ref="B396:C396"/>
    <mergeCell ref="B407:C407"/>
    <mergeCell ref="B397:C397"/>
    <mergeCell ref="B398:C398"/>
    <mergeCell ref="B412:C412"/>
    <mergeCell ref="B406:C406"/>
    <mergeCell ref="B383:C383"/>
    <mergeCell ref="B377:C377"/>
    <mergeCell ref="B378:C378"/>
    <mergeCell ref="B369:C369"/>
    <mergeCell ref="B370:C370"/>
    <mergeCell ref="B371:C371"/>
    <mergeCell ref="B365:C365"/>
    <mergeCell ref="B382:C382"/>
    <mergeCell ref="B374:C374"/>
    <mergeCell ref="B375:C375"/>
    <mergeCell ref="B379:C379"/>
    <mergeCell ref="B390:C390"/>
    <mergeCell ref="B351:C351"/>
    <mergeCell ref="B352:C352"/>
    <mergeCell ref="B353:C353"/>
    <mergeCell ref="B346:C346"/>
    <mergeCell ref="B347:C347"/>
    <mergeCell ref="B348:C348"/>
    <mergeCell ref="B349:C349"/>
    <mergeCell ref="B380:C380"/>
    <mergeCell ref="B381:C381"/>
    <mergeCell ref="B354:C354"/>
    <mergeCell ref="B355:C355"/>
    <mergeCell ref="B356:C356"/>
    <mergeCell ref="B357:C357"/>
    <mergeCell ref="B350:C350"/>
    <mergeCell ref="B366:C366"/>
    <mergeCell ref="B358:C358"/>
    <mergeCell ref="B359:C359"/>
    <mergeCell ref="B363:C363"/>
    <mergeCell ref="B360:C360"/>
    <mergeCell ref="B372:C372"/>
    <mergeCell ref="B368:C368"/>
    <mergeCell ref="B361:C361"/>
    <mergeCell ref="B362:C362"/>
    <mergeCell ref="B376:C376"/>
    <mergeCell ref="B307:C307"/>
    <mergeCell ref="B308:C308"/>
    <mergeCell ref="B309:C309"/>
    <mergeCell ref="B315:C315"/>
    <mergeCell ref="B344:C344"/>
    <mergeCell ref="B345:C345"/>
    <mergeCell ref="B312:C312"/>
    <mergeCell ref="B313:C313"/>
    <mergeCell ref="B314:C314"/>
    <mergeCell ref="B310:C310"/>
    <mergeCell ref="B311:C311"/>
    <mergeCell ref="B305:C305"/>
    <mergeCell ref="B306:C306"/>
    <mergeCell ref="B258:C258"/>
    <mergeCell ref="B259:C259"/>
    <mergeCell ref="B301:C301"/>
    <mergeCell ref="B302:C302"/>
    <mergeCell ref="B303:C303"/>
    <mergeCell ref="B304:C304"/>
    <mergeCell ref="B297:C297"/>
    <mergeCell ref="B298:C298"/>
    <mergeCell ref="B299:C299"/>
    <mergeCell ref="B300:C300"/>
    <mergeCell ref="B269:C269"/>
    <mergeCell ref="B270:C270"/>
    <mergeCell ref="B293:C293"/>
    <mergeCell ref="B294:C294"/>
    <mergeCell ref="B295:C295"/>
    <mergeCell ref="B252:C252"/>
    <mergeCell ref="B253:C253"/>
    <mergeCell ref="B254:C254"/>
    <mergeCell ref="B255:C255"/>
    <mergeCell ref="B245:C245"/>
    <mergeCell ref="B222:C222"/>
    <mergeCell ref="B244:C244"/>
    <mergeCell ref="B268:C268"/>
    <mergeCell ref="B262:C262"/>
    <mergeCell ref="B263:C263"/>
    <mergeCell ref="B266:C266"/>
    <mergeCell ref="B267:C267"/>
    <mergeCell ref="B260:C260"/>
    <mergeCell ref="B257:C257"/>
    <mergeCell ref="B206:C206"/>
    <mergeCell ref="B207:C207"/>
    <mergeCell ref="B208:C208"/>
    <mergeCell ref="B209:C209"/>
    <mergeCell ref="B210:C210"/>
    <mergeCell ref="B197:C197"/>
    <mergeCell ref="B195:C195"/>
    <mergeCell ref="B261:C261"/>
    <mergeCell ref="B296:C296"/>
    <mergeCell ref="B271:C271"/>
    <mergeCell ref="B291:C291"/>
    <mergeCell ref="B292:C292"/>
    <mergeCell ref="B265:C265"/>
    <mergeCell ref="B203:C203"/>
    <mergeCell ref="B246:C246"/>
    <mergeCell ref="B247:C247"/>
    <mergeCell ref="B251:C251"/>
    <mergeCell ref="B256:C256"/>
    <mergeCell ref="B243:C243"/>
    <mergeCell ref="B242:C242"/>
    <mergeCell ref="B241:C241"/>
    <mergeCell ref="B248:C248"/>
    <mergeCell ref="B249:C249"/>
    <mergeCell ref="B250:C250"/>
    <mergeCell ref="B161:C161"/>
    <mergeCell ref="B133:C133"/>
    <mergeCell ref="B132:C132"/>
    <mergeCell ref="B112:C112"/>
    <mergeCell ref="B131:C131"/>
    <mergeCell ref="B119:C119"/>
    <mergeCell ref="B115:C115"/>
    <mergeCell ref="B221:C221"/>
    <mergeCell ref="B220:C220"/>
    <mergeCell ref="B219:C219"/>
    <mergeCell ref="B213:C213"/>
    <mergeCell ref="B212:C212"/>
    <mergeCell ref="B211:C211"/>
    <mergeCell ref="B172:C172"/>
    <mergeCell ref="B163:C163"/>
    <mergeCell ref="B164:C164"/>
    <mergeCell ref="B166:C166"/>
    <mergeCell ref="B167:C167"/>
    <mergeCell ref="B168:C168"/>
    <mergeCell ref="B169:C169"/>
    <mergeCell ref="B215:C215"/>
    <mergeCell ref="B191:C191"/>
    <mergeCell ref="B170:C170"/>
    <mergeCell ref="B177:C177"/>
    <mergeCell ref="B6:C6"/>
    <mergeCell ref="B7:C7"/>
    <mergeCell ref="B10:C10"/>
    <mergeCell ref="B11:C11"/>
    <mergeCell ref="B156:C156"/>
    <mergeCell ref="B174:C174"/>
    <mergeCell ref="B179:C179"/>
    <mergeCell ref="B147:C147"/>
    <mergeCell ref="B151:C151"/>
    <mergeCell ref="B142:C142"/>
    <mergeCell ref="B145:C145"/>
    <mergeCell ref="B141:C141"/>
    <mergeCell ref="B140:C140"/>
    <mergeCell ref="B162:C162"/>
    <mergeCell ref="B157:C157"/>
    <mergeCell ref="B158:C158"/>
    <mergeCell ref="B159:C159"/>
    <mergeCell ref="B149:C149"/>
    <mergeCell ref="B153:C153"/>
    <mergeCell ref="B144:C144"/>
    <mergeCell ref="B143:C143"/>
    <mergeCell ref="B176:C176"/>
    <mergeCell ref="B175:C175"/>
    <mergeCell ref="B173:C173"/>
    <mergeCell ref="B31:C31"/>
    <mergeCell ref="B36:C36"/>
    <mergeCell ref="B39:C39"/>
    <mergeCell ref="B38:C38"/>
    <mergeCell ref="B86:C86"/>
    <mergeCell ref="B71:C71"/>
    <mergeCell ref="B59:C59"/>
    <mergeCell ref="B49:C49"/>
    <mergeCell ref="B52:C52"/>
    <mergeCell ref="B55:C55"/>
    <mergeCell ref="B53:C53"/>
    <mergeCell ref="B54:C54"/>
    <mergeCell ref="B69:C69"/>
    <mergeCell ref="B74:C74"/>
    <mergeCell ref="B100:C100"/>
    <mergeCell ref="B105:C105"/>
    <mergeCell ref="B104:C104"/>
    <mergeCell ref="B91:C91"/>
    <mergeCell ref="B121:C121"/>
    <mergeCell ref="B120:C120"/>
    <mergeCell ref="B109:C109"/>
    <mergeCell ref="B122:C122"/>
    <mergeCell ref="B103:C103"/>
    <mergeCell ref="B92:C92"/>
    <mergeCell ref="B110:C110"/>
    <mergeCell ref="B106:C106"/>
    <mergeCell ref="B93:C93"/>
    <mergeCell ref="B118:C118"/>
    <mergeCell ref="B117:C117"/>
    <mergeCell ref="B102:C102"/>
    <mergeCell ref="B114:C114"/>
    <mergeCell ref="B101:C101"/>
    <mergeCell ref="B96:C96"/>
    <mergeCell ref="B111:C111"/>
    <mergeCell ref="B113:C113"/>
    <mergeCell ref="B97:C97"/>
    <mergeCell ref="B12:C12"/>
    <mergeCell ref="B19:C19"/>
    <mergeCell ref="B14:C14"/>
    <mergeCell ref="B13:C13"/>
    <mergeCell ref="B16:C16"/>
    <mergeCell ref="B15:C15"/>
    <mergeCell ref="B8:C8"/>
    <mergeCell ref="B9:C9"/>
    <mergeCell ref="B25:C25"/>
    <mergeCell ref="B24:C24"/>
    <mergeCell ref="B17:C17"/>
    <mergeCell ref="B18:C18"/>
    <mergeCell ref="B22:C22"/>
    <mergeCell ref="B20:C20"/>
    <mergeCell ref="B21:C21"/>
    <mergeCell ref="B23:C23"/>
    <mergeCell ref="B26:C26"/>
    <mergeCell ref="B30:C30"/>
    <mergeCell ref="B46:C46"/>
    <mergeCell ref="B73:C73"/>
    <mergeCell ref="B72:C72"/>
    <mergeCell ref="B57:C57"/>
    <mergeCell ref="B70:C70"/>
    <mergeCell ref="B67:C67"/>
    <mergeCell ref="B29:C29"/>
    <mergeCell ref="B32:C32"/>
    <mergeCell ref="B35:C35"/>
    <mergeCell ref="B34:C34"/>
    <mergeCell ref="B33:C33"/>
    <mergeCell ref="B40:C40"/>
    <mergeCell ref="B63:C63"/>
    <mergeCell ref="B66:C66"/>
    <mergeCell ref="B64:C64"/>
    <mergeCell ref="B58:C58"/>
    <mergeCell ref="B41:C41"/>
    <mergeCell ref="B48:C48"/>
    <mergeCell ref="B65:C65"/>
    <mergeCell ref="B56:C56"/>
    <mergeCell ref="B28:C28"/>
    <mergeCell ref="B27:C27"/>
    <mergeCell ref="B87:C87"/>
    <mergeCell ref="B88:C88"/>
    <mergeCell ref="B76:C76"/>
    <mergeCell ref="B82:C82"/>
    <mergeCell ref="B77:C77"/>
    <mergeCell ref="B95:C95"/>
    <mergeCell ref="B37:C37"/>
    <mergeCell ref="B89:C89"/>
    <mergeCell ref="B62:C62"/>
    <mergeCell ref="B60:C60"/>
    <mergeCell ref="B61:C61"/>
    <mergeCell ref="B47:C47"/>
    <mergeCell ref="B44:C44"/>
    <mergeCell ref="B42:C42"/>
    <mergeCell ref="B78:C78"/>
    <mergeCell ref="B81:C81"/>
    <mergeCell ref="B80:C80"/>
    <mergeCell ref="B79:C79"/>
    <mergeCell ref="B84:D84"/>
    <mergeCell ref="B75:C75"/>
    <mergeCell ref="B43:C43"/>
    <mergeCell ref="B90:C90"/>
    <mergeCell ref="B50:C50"/>
    <mergeCell ref="B51:C51"/>
    <mergeCell ref="B812:C812"/>
    <mergeCell ref="B816:C816"/>
    <mergeCell ref="B820:C820"/>
    <mergeCell ref="B821:C821"/>
    <mergeCell ref="B841:C841"/>
    <mergeCell ref="B842:C842"/>
    <mergeCell ref="B840:C840"/>
    <mergeCell ref="B843:C843"/>
    <mergeCell ref="B847:C847"/>
    <mergeCell ref="B844:C844"/>
    <mergeCell ref="B845:C845"/>
    <mergeCell ref="B846:C846"/>
    <mergeCell ref="B956:C956"/>
    <mergeCell ref="B957:C957"/>
    <mergeCell ref="B962:C962"/>
    <mergeCell ref="B910:C910"/>
    <mergeCell ref="B952:C952"/>
    <mergeCell ref="B1093:C1093"/>
    <mergeCell ref="B1078:C1078"/>
    <mergeCell ref="B1079:C1079"/>
    <mergeCell ref="B1080:C1080"/>
    <mergeCell ref="B1090:C1090"/>
    <mergeCell ref="B1091:C1091"/>
    <mergeCell ref="B1074:C1074"/>
    <mergeCell ref="B1075:C1075"/>
    <mergeCell ref="B1076:C1076"/>
    <mergeCell ref="B1077:C1077"/>
    <mergeCell ref="B1089:C1089"/>
    <mergeCell ref="B1088:C1088"/>
    <mergeCell ref="B1087:C1087"/>
    <mergeCell ref="B1083:C1083"/>
    <mergeCell ref="B1082:C1082"/>
    <mergeCell ref="B1081:C1081"/>
    <mergeCell ref="B1085:C1085"/>
    <mergeCell ref="B1092:C1092"/>
    <mergeCell ref="B1050:C1050"/>
    <mergeCell ref="B1001:C1001"/>
    <mergeCell ref="B1002:C1002"/>
    <mergeCell ref="B1003:C1003"/>
    <mergeCell ref="B1004:C1004"/>
    <mergeCell ref="B1045:C1045"/>
    <mergeCell ref="B964:C964"/>
    <mergeCell ref="B973:C973"/>
    <mergeCell ref="B971:C971"/>
    <mergeCell ref="B972:C972"/>
    <mergeCell ref="B967:C967"/>
    <mergeCell ref="B968:C968"/>
    <mergeCell ref="B970:C970"/>
    <mergeCell ref="B1021:C1021"/>
    <mergeCell ref="B1022:C1022"/>
    <mergeCell ref="B974:C974"/>
    <mergeCell ref="B134:C134"/>
    <mergeCell ref="B961:C961"/>
    <mergeCell ref="B958:C958"/>
    <mergeCell ref="B899:C899"/>
    <mergeCell ref="B900:C900"/>
    <mergeCell ref="B911:C911"/>
    <mergeCell ref="B908:C908"/>
    <mergeCell ref="B901:C901"/>
    <mergeCell ref="B902:C902"/>
    <mergeCell ref="B848:C848"/>
    <mergeCell ref="B849:C849"/>
    <mergeCell ref="B906:C906"/>
    <mergeCell ref="B862:C862"/>
    <mergeCell ref="B870:C870"/>
    <mergeCell ref="B871:C871"/>
    <mergeCell ref="B865:C865"/>
    <mergeCell ref="B872:C872"/>
    <mergeCell ref="B873:C873"/>
    <mergeCell ref="B863:C863"/>
    <mergeCell ref="B864:C864"/>
    <mergeCell ref="B866:C866"/>
    <mergeCell ref="B867:C867"/>
    <mergeCell ref="B868:C868"/>
    <mergeCell ref="B893:C893"/>
    <mergeCell ref="B851:C851"/>
    <mergeCell ref="B852:C852"/>
    <mergeCell ref="B853:C853"/>
    <mergeCell ref="B904:C904"/>
    <mergeCell ref="B905:C905"/>
    <mergeCell ref="B894:C894"/>
    <mergeCell ref="B891:C891"/>
    <mergeCell ref="B897:C897"/>
    <mergeCell ref="B903:C903"/>
    <mergeCell ref="B860:C860"/>
    <mergeCell ref="B861:C861"/>
    <mergeCell ref="B854:C854"/>
    <mergeCell ref="B855:C855"/>
    <mergeCell ref="B856:C856"/>
    <mergeCell ref="B857:C857"/>
    <mergeCell ref="B858:C858"/>
    <mergeCell ref="B859:C859"/>
    <mergeCell ref="B898:C898"/>
    <mergeCell ref="B869:C869"/>
    <mergeCell ref="B892:C892"/>
    <mergeCell ref="B895:C895"/>
    <mergeCell ref="B896:C896"/>
    <mergeCell ref="B125:C125"/>
    <mergeCell ref="B1056:C1056"/>
    <mergeCell ref="B1072:C1072"/>
    <mergeCell ref="B1067:C1067"/>
    <mergeCell ref="B1070:C1070"/>
    <mergeCell ref="B1071:C1071"/>
    <mergeCell ref="B1052:C1052"/>
    <mergeCell ref="B1053:C1053"/>
    <mergeCell ref="B1054:C1054"/>
    <mergeCell ref="B1055:C1055"/>
    <mergeCell ref="B1068:C1068"/>
    <mergeCell ref="B1069:C1069"/>
    <mergeCell ref="B1060:C1060"/>
    <mergeCell ref="B1061:C1061"/>
    <mergeCell ref="B1058:C1058"/>
    <mergeCell ref="B1059:C1059"/>
    <mergeCell ref="B1062:C1062"/>
    <mergeCell ref="B1064:C1064"/>
    <mergeCell ref="B1065:C1065"/>
    <mergeCell ref="B1066:C1066"/>
    <mergeCell ref="B1057:C1057"/>
    <mergeCell ref="B963:C963"/>
    <mergeCell ref="B165:C165"/>
    <mergeCell ref="B850:C850"/>
    <mergeCell ref="B2:G4"/>
    <mergeCell ref="B5:G5"/>
    <mergeCell ref="B85:G85"/>
    <mergeCell ref="B1048:C1048"/>
    <mergeCell ref="B715:C715"/>
    <mergeCell ref="B107:C107"/>
    <mergeCell ref="B127:C127"/>
    <mergeCell ref="B126:C126"/>
    <mergeCell ref="B136:C136"/>
    <mergeCell ref="B135:C135"/>
    <mergeCell ref="B137:C137"/>
    <mergeCell ref="B152:C152"/>
    <mergeCell ref="B116:C116"/>
    <mergeCell ref="B108:C108"/>
    <mergeCell ref="B138:C138"/>
    <mergeCell ref="B178:C178"/>
    <mergeCell ref="B148:C148"/>
    <mergeCell ref="B146:C146"/>
    <mergeCell ref="B155:C155"/>
    <mergeCell ref="B154:C154"/>
    <mergeCell ref="B171:C171"/>
    <mergeCell ref="B139:C139"/>
    <mergeCell ref="B955:C955"/>
    <mergeCell ref="B960:C960"/>
  </mergeCells>
  <phoneticPr fontId="0" type="noConversion"/>
  <pageMargins left="0.25" right="0.25" top="0.75" bottom="0.75" header="0.3" footer="0.3"/>
  <pageSetup scale="77" fitToHeight="0" orientation="portrait" r:id="rId1"/>
  <headerFooter alignWithMargins="0">
    <oddFooter>Page &amp;P</oddFooter>
  </headerFooter>
  <rowBreaks count="4" manualBreakCount="4">
    <brk id="183" max="16383" man="1"/>
    <brk id="437" max="16383" man="1"/>
    <brk id="479" max="16383" man="1"/>
    <brk id="8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C1:O11"/>
  <sheetViews>
    <sheetView workbookViewId="0">
      <selection activeCell="K11" sqref="K11:L11"/>
    </sheetView>
  </sheetViews>
  <sheetFormatPr defaultRowHeight="12.75" x14ac:dyDescent="0.2"/>
  <cols>
    <col min="3" max="3" width="13.5703125" customWidth="1"/>
    <col min="13" max="13" width="15" customWidth="1"/>
  </cols>
  <sheetData>
    <row r="1" spans="3:15" x14ac:dyDescent="0.2">
      <c r="I1">
        <v>7312</v>
      </c>
    </row>
    <row r="3" spans="3:15" x14ac:dyDescent="0.2">
      <c r="E3" s="1" t="s">
        <v>175</v>
      </c>
      <c r="I3" s="1" t="s">
        <v>176</v>
      </c>
      <c r="M3" s="1" t="s">
        <v>177</v>
      </c>
    </row>
    <row r="4" spans="3:15" x14ac:dyDescent="0.2">
      <c r="D4" s="1" t="s">
        <v>178</v>
      </c>
      <c r="F4" s="1" t="s">
        <v>179</v>
      </c>
      <c r="H4" s="1"/>
      <c r="I4" s="1" t="s">
        <v>178</v>
      </c>
      <c r="J4" s="1" t="s">
        <v>179</v>
      </c>
      <c r="M4" s="1" t="s">
        <v>178</v>
      </c>
      <c r="N4" s="1" t="s">
        <v>179</v>
      </c>
    </row>
    <row r="5" spans="3:15" x14ac:dyDescent="0.2">
      <c r="D5" s="1" t="s">
        <v>180</v>
      </c>
      <c r="E5" s="1" t="s">
        <v>181</v>
      </c>
      <c r="H5" s="1"/>
      <c r="I5" s="1" t="s">
        <v>181</v>
      </c>
      <c r="M5" s="1" t="s">
        <v>181</v>
      </c>
    </row>
    <row r="6" spans="3:15" x14ac:dyDescent="0.2">
      <c r="C6" s="1" t="s">
        <v>182</v>
      </c>
      <c r="D6">
        <v>226.08</v>
      </c>
      <c r="E6">
        <v>137.66999999999999</v>
      </c>
      <c r="F6">
        <v>100</v>
      </c>
      <c r="G6">
        <f>SUM(D6:F6)</f>
        <v>463.75</v>
      </c>
      <c r="I6">
        <v>99.92</v>
      </c>
      <c r="J6">
        <v>100</v>
      </c>
      <c r="K6">
        <f>SUM(H6:J6)</f>
        <v>199.92000000000002</v>
      </c>
      <c r="M6">
        <v>1542.4865749999999</v>
      </c>
      <c r="N6">
        <v>500</v>
      </c>
      <c r="O6">
        <f>SUM(L6:N6)</f>
        <v>2042.4865749999999</v>
      </c>
    </row>
    <row r="8" spans="3:15" x14ac:dyDescent="0.2">
      <c r="D8" s="1" t="s">
        <v>183</v>
      </c>
      <c r="F8">
        <f>SUM(6*G6)</f>
        <v>2782.5</v>
      </c>
      <c r="H8" s="1" t="s">
        <v>183</v>
      </c>
      <c r="J8">
        <f>SUM(6*K6)</f>
        <v>1199.52</v>
      </c>
      <c r="M8" s="1" t="s">
        <v>183</v>
      </c>
      <c r="O8">
        <f>SUM(6*O6)</f>
        <v>12254.919449999999</v>
      </c>
    </row>
    <row r="11" spans="3:15" x14ac:dyDescent="0.2">
      <c r="J11" s="1" t="s">
        <v>184</v>
      </c>
      <c r="K11" s="313">
        <f>SUM(F8,J8,O8)</f>
        <v>16236.93945</v>
      </c>
      <c r="L11" s="313"/>
    </row>
  </sheetData>
  <mergeCells count="1">
    <mergeCell ref="K11:L1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L13"/>
  <sheetViews>
    <sheetView workbookViewId="0">
      <selection activeCell="L21" sqref="L21"/>
    </sheetView>
  </sheetViews>
  <sheetFormatPr defaultRowHeight="12.75" x14ac:dyDescent="0.2"/>
  <cols>
    <col min="6" max="6" width="19.28515625" customWidth="1"/>
  </cols>
  <sheetData>
    <row r="6" spans="5:12" x14ac:dyDescent="0.2">
      <c r="E6" s="1"/>
    </row>
    <row r="7" spans="5:12" x14ac:dyDescent="0.2">
      <c r="E7" s="1"/>
    </row>
    <row r="8" spans="5:12" x14ac:dyDescent="0.2">
      <c r="E8" s="1"/>
    </row>
    <row r="9" spans="5:12" x14ac:dyDescent="0.2">
      <c r="E9" s="1"/>
    </row>
    <row r="10" spans="5:12" x14ac:dyDescent="0.2">
      <c r="E10" s="1"/>
    </row>
    <row r="11" spans="5:12" x14ac:dyDescent="0.2">
      <c r="E11" s="1"/>
      <c r="L11" s="2"/>
    </row>
    <row r="12" spans="5:12" x14ac:dyDescent="0.2">
      <c r="E12" s="1"/>
      <c r="L12" s="3"/>
    </row>
    <row r="13" spans="5:12" x14ac:dyDescent="0.2">
      <c r="L13" s="3"/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6"/>
  <sheetViews>
    <sheetView topLeftCell="A10" workbookViewId="0">
      <selection activeCell="I10" sqref="I10"/>
    </sheetView>
  </sheetViews>
  <sheetFormatPr defaultRowHeight="12.75" x14ac:dyDescent="0.2"/>
  <cols>
    <col min="2" max="2" width="24.5703125" customWidth="1"/>
    <col min="4" max="4" width="10.7109375" customWidth="1"/>
  </cols>
  <sheetData>
    <row r="5" spans="2:4" ht="25.5" x14ac:dyDescent="0.2">
      <c r="B5" s="104" t="s">
        <v>128</v>
      </c>
      <c r="C5" s="105">
        <v>2000</v>
      </c>
      <c r="D5" s="106" t="s">
        <v>241</v>
      </c>
    </row>
    <row r="6" spans="2:4" ht="25.5" x14ac:dyDescent="0.2">
      <c r="B6" s="102" t="s">
        <v>209</v>
      </c>
      <c r="C6" s="103">
        <v>1000</v>
      </c>
      <c r="D6" s="107" t="s">
        <v>241</v>
      </c>
    </row>
    <row r="7" spans="2:4" ht="25.5" x14ac:dyDescent="0.2">
      <c r="B7" s="104"/>
      <c r="C7" s="105"/>
      <c r="D7" s="106" t="s">
        <v>241</v>
      </c>
    </row>
    <row r="8" spans="2:4" ht="25.5" x14ac:dyDescent="0.2">
      <c r="B8" s="104"/>
      <c r="C8" s="105"/>
      <c r="D8" s="106" t="s">
        <v>241</v>
      </c>
    </row>
    <row r="9" spans="2:4" ht="25.5" x14ac:dyDescent="0.2">
      <c r="B9" s="104"/>
      <c r="C9" s="105"/>
      <c r="D9" s="106" t="s">
        <v>241</v>
      </c>
    </row>
    <row r="10" spans="2:4" ht="25.5" x14ac:dyDescent="0.2">
      <c r="B10" s="104"/>
      <c r="C10" s="105"/>
      <c r="D10" s="106" t="s">
        <v>241</v>
      </c>
    </row>
    <row r="11" spans="2:4" ht="25.5" x14ac:dyDescent="0.2">
      <c r="B11" s="104"/>
      <c r="C11" s="105"/>
      <c r="D11" s="106" t="s">
        <v>241</v>
      </c>
    </row>
    <row r="12" spans="2:4" ht="25.5" x14ac:dyDescent="0.2">
      <c r="B12" s="104"/>
      <c r="C12" s="105"/>
      <c r="D12" s="106" t="s">
        <v>241</v>
      </c>
    </row>
    <row r="13" spans="2:4" ht="25.5" x14ac:dyDescent="0.2">
      <c r="B13" s="104"/>
      <c r="C13" s="105"/>
      <c r="D13" s="106" t="s">
        <v>241</v>
      </c>
    </row>
    <row r="14" spans="2:4" ht="25.5" x14ac:dyDescent="0.2">
      <c r="B14" s="104"/>
      <c r="C14" s="105"/>
      <c r="D14" s="106" t="s">
        <v>241</v>
      </c>
    </row>
    <row r="15" spans="2:4" ht="25.5" x14ac:dyDescent="0.2">
      <c r="B15" s="104"/>
      <c r="C15" s="105"/>
      <c r="D15" s="106" t="s">
        <v>241</v>
      </c>
    </row>
    <row r="16" spans="2:4" ht="25.5" x14ac:dyDescent="0.2">
      <c r="B16" s="104"/>
      <c r="C16" s="105"/>
      <c r="D16" s="106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7312</vt:lpstr>
      <vt:lpstr>463152</vt:lpstr>
      <vt:lpstr>Sheet2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Berane05_2</dc:creator>
  <cp:lastModifiedBy>User</cp:lastModifiedBy>
  <cp:lastPrinted>2024-11-15T16:31:24Z</cp:lastPrinted>
  <dcterms:created xsi:type="dcterms:W3CDTF">2008-04-07T09:13:33Z</dcterms:created>
  <dcterms:modified xsi:type="dcterms:W3CDTF">2025-09-29T12:48:30Z</dcterms:modified>
</cp:coreProperties>
</file>