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ШЕСТА СО-е 06.10.2025.г\Одлука о измјени Одлуке о буџету за 2025. годину и прилози\"/>
    </mc:Choice>
  </mc:AlternateContent>
  <xr:revisionPtr revIDLastSave="0" documentId="13_ncr:1_{F49D61A8-F651-430A-B39D-F299AC1D47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IR" sheetId="2" r:id="rId1"/>
    <sheet name="Sheet1" sheetId="3" r:id="rId2"/>
  </sheets>
  <calcPr calcId="181029"/>
</workbook>
</file>

<file path=xl/calcChain.xml><?xml version="1.0" encoding="utf-8"?>
<calcChain xmlns="http://schemas.openxmlformats.org/spreadsheetml/2006/main">
  <c r="D99" i="2" l="1"/>
  <c r="E61" i="2"/>
  <c r="C58" i="2" l="1"/>
  <c r="C74" i="2"/>
  <c r="D98" i="2" l="1"/>
  <c r="F99" i="2" l="1"/>
  <c r="E98" i="2"/>
  <c r="C98" i="2"/>
  <c r="F97" i="2"/>
  <c r="E96" i="2"/>
  <c r="D96" i="2"/>
  <c r="C96" i="2"/>
  <c r="F91" i="2"/>
  <c r="E90" i="2"/>
  <c r="D90" i="2"/>
  <c r="C90" i="2"/>
  <c r="C89" i="2" s="1"/>
  <c r="F83" i="2"/>
  <c r="F82" i="2"/>
  <c r="F81" i="2"/>
  <c r="F79" i="2"/>
  <c r="F78" i="2"/>
  <c r="E76" i="2"/>
  <c r="E75" i="2" s="1"/>
  <c r="D76" i="2"/>
  <c r="C76" i="2"/>
  <c r="C75" i="2" s="1"/>
  <c r="F74" i="2"/>
  <c r="E71" i="2"/>
  <c r="D71" i="2"/>
  <c r="C71" i="2"/>
  <c r="F70" i="2"/>
  <c r="F69" i="2"/>
  <c r="F67" i="2"/>
  <c r="F66" i="2"/>
  <c r="F65" i="2"/>
  <c r="F64" i="2"/>
  <c r="F63" i="2"/>
  <c r="D61" i="2"/>
  <c r="C61" i="2"/>
  <c r="F58" i="2"/>
  <c r="F56" i="2"/>
  <c r="F55" i="2"/>
  <c r="F54" i="2"/>
  <c r="F53" i="2"/>
  <c r="F52" i="2"/>
  <c r="E51" i="2"/>
  <c r="D51" i="2"/>
  <c r="C51" i="2"/>
  <c r="F50" i="2"/>
  <c r="F47" i="2"/>
  <c r="E46" i="2"/>
  <c r="D46" i="2"/>
  <c r="C46" i="2"/>
  <c r="F44" i="2"/>
  <c r="E43" i="2"/>
  <c r="D43" i="2"/>
  <c r="C43" i="2"/>
  <c r="E39" i="2"/>
  <c r="D39" i="2"/>
  <c r="C39" i="2"/>
  <c r="F38" i="2"/>
  <c r="F36" i="2"/>
  <c r="F35" i="2"/>
  <c r="F33" i="2"/>
  <c r="F32" i="2"/>
  <c r="F31" i="2"/>
  <c r="F30" i="2"/>
  <c r="E29" i="2"/>
  <c r="D29" i="2"/>
  <c r="C29" i="2"/>
  <c r="F29" i="2" s="1"/>
  <c r="F28" i="2"/>
  <c r="F27" i="2"/>
  <c r="F26" i="2"/>
  <c r="D22" i="2"/>
  <c r="F25" i="2"/>
  <c r="F23" i="2"/>
  <c r="E22" i="2"/>
  <c r="C22" i="2"/>
  <c r="F21" i="2"/>
  <c r="F20" i="2"/>
  <c r="F19" i="2"/>
  <c r="E14" i="2"/>
  <c r="F14" i="2" s="1"/>
  <c r="D14" i="2"/>
  <c r="C14" i="2"/>
  <c r="F13" i="2"/>
  <c r="F12" i="2"/>
  <c r="F11" i="2"/>
  <c r="F10" i="2"/>
  <c r="F9" i="2"/>
  <c r="E8" i="2"/>
  <c r="D8" i="2"/>
  <c r="C8" i="2"/>
  <c r="C7" i="2" s="1"/>
  <c r="F39" i="2" l="1"/>
  <c r="F51" i="2"/>
  <c r="F90" i="2"/>
  <c r="F96" i="2"/>
  <c r="F22" i="2"/>
  <c r="F43" i="2"/>
  <c r="F46" i="2"/>
  <c r="D60" i="2"/>
  <c r="C60" i="2"/>
  <c r="F75" i="2"/>
  <c r="D75" i="2"/>
  <c r="F76" i="2"/>
  <c r="D89" i="2"/>
  <c r="F98" i="2"/>
  <c r="D7" i="2"/>
  <c r="E89" i="2"/>
  <c r="E7" i="2"/>
  <c r="F71" i="2"/>
  <c r="F8" i="2"/>
  <c r="C6" i="2"/>
  <c r="C102" i="2" s="1"/>
  <c r="F89" i="2" l="1"/>
  <c r="F7" i="2"/>
  <c r="D6" i="2"/>
  <c r="D102" i="2" s="1"/>
  <c r="E60" i="2"/>
  <c r="F61" i="2"/>
  <c r="F60" i="2" l="1"/>
  <c r="E6" i="2"/>
  <c r="E102" i="2" l="1"/>
  <c r="F6" i="2"/>
  <c r="F102" i="2" l="1"/>
</calcChain>
</file>

<file path=xl/sharedStrings.xml><?xml version="1.0" encoding="utf-8"?>
<sst xmlns="http://schemas.openxmlformats.org/spreadsheetml/2006/main" count="208" uniqueCount="197">
  <si>
    <t>OPŠTINA BERANE</t>
  </si>
  <si>
    <t>Godišnji plan budžeta</t>
  </si>
  <si>
    <t>Takse</t>
  </si>
  <si>
    <t>Ostale naknade</t>
  </si>
  <si>
    <t>Pozajmice i krediti</t>
  </si>
  <si>
    <t>Otplata dugova</t>
  </si>
  <si>
    <t>Kapitalni izdaci</t>
  </si>
  <si>
    <t>Ostali transferi</t>
  </si>
  <si>
    <t>Transferi institucijama, pojedincima, nevladinom i javnom sektoru</t>
  </si>
  <si>
    <t>Transferi za socijalnu zaštitu</t>
  </si>
  <si>
    <t>Ostali izdaci</t>
  </si>
  <si>
    <t>Subvencije</t>
  </si>
  <si>
    <t>Renta</t>
  </si>
  <si>
    <t>Kamate</t>
  </si>
  <si>
    <t>Rashodi za tekuće održavanje</t>
  </si>
  <si>
    <t>Rashodi za usluge</t>
  </si>
  <si>
    <t>Rashodi za materijal</t>
  </si>
  <si>
    <t>Ostala lična primanja</t>
  </si>
  <si>
    <t>Bruto zarade i doprinosi na teret poslodavca</t>
  </si>
  <si>
    <t>UKUPNI RASHODI (I+II+III+IV+V)</t>
  </si>
  <si>
    <t/>
  </si>
  <si>
    <t>Ostale rezerve</t>
  </si>
  <si>
    <t>473</t>
  </si>
  <si>
    <t>Stalna budžetska rezerva</t>
  </si>
  <si>
    <t>472</t>
  </si>
  <si>
    <t>Tekuća budžetska rezerva</t>
  </si>
  <si>
    <t>471</t>
  </si>
  <si>
    <t>Rezerve</t>
  </si>
  <si>
    <t>V</t>
  </si>
  <si>
    <t>Otplata obaveza iz prethodnog perioda</t>
  </si>
  <si>
    <t>463-0</t>
  </si>
  <si>
    <t>463</t>
  </si>
  <si>
    <t>Otplata garancija u inostranstvu</t>
  </si>
  <si>
    <t>462-2</t>
  </si>
  <si>
    <t>Otplata garancija u zemlji</t>
  </si>
  <si>
    <t>462-1</t>
  </si>
  <si>
    <t>Otplata garancija</t>
  </si>
  <si>
    <t>462</t>
  </si>
  <si>
    <t>Otplata hartija od vrijednosti i kredita nerezidentima</t>
  </si>
  <si>
    <t>461-2</t>
  </si>
  <si>
    <t>Otplata hartija od vrijednosti i kredita rezidentima</t>
  </si>
  <si>
    <t>461-1</t>
  </si>
  <si>
    <t>Otplata duga</t>
  </si>
  <si>
    <t>461</t>
  </si>
  <si>
    <t>IV</t>
  </si>
  <si>
    <t>Pozajmice i krediti pojedincima</t>
  </si>
  <si>
    <t>451-3</t>
  </si>
  <si>
    <t>Pozajmice i krediti finansijskim institucijama</t>
  </si>
  <si>
    <t>451-2</t>
  </si>
  <si>
    <t>Pozajmice i krediti nefinansijskim institucijama</t>
  </si>
  <si>
    <t>451-1</t>
  </si>
  <si>
    <t>451</t>
  </si>
  <si>
    <t>III</t>
  </si>
  <si>
    <t>Ostali kapitalni izdaci</t>
  </si>
  <si>
    <t>441-9</t>
  </si>
  <si>
    <t>Investiciono održavanje</t>
  </si>
  <si>
    <t>441-6</t>
  </si>
  <si>
    <t>Izdaci za opremu</t>
  </si>
  <si>
    <t>441-5</t>
  </si>
  <si>
    <t>Izdaci za uređenje zemljišta</t>
  </si>
  <si>
    <t>441-4</t>
  </si>
  <si>
    <t>Izdaci za građevinske objekte</t>
  </si>
  <si>
    <t>441-3</t>
  </si>
  <si>
    <t>Izdaci za lokalnu infrastrukturu</t>
  </si>
  <si>
    <t>441-2</t>
  </si>
  <si>
    <t>Izdaci za infrastrukturu od opšteg značaja</t>
  </si>
  <si>
    <t>441-1</t>
  </si>
  <si>
    <t>441</t>
  </si>
  <si>
    <t>II</t>
  </si>
  <si>
    <t>Transferi javnim preduzećima</t>
  </si>
  <si>
    <t>432-6</t>
  </si>
  <si>
    <t>Transferi budžetu Države</t>
  </si>
  <si>
    <t>432-5</t>
  </si>
  <si>
    <t>Transferi opštinama</t>
  </si>
  <si>
    <t>432-4</t>
  </si>
  <si>
    <t>432</t>
  </si>
  <si>
    <t>Ostali transferi institucijama</t>
  </si>
  <si>
    <t>431-9</t>
  </si>
  <si>
    <t>Ostali transferi pojedincima</t>
  </si>
  <si>
    <t>431-8</t>
  </si>
  <si>
    <t>Transferi za lična primanja pripravnika</t>
  </si>
  <si>
    <t>431-7</t>
  </si>
  <si>
    <t>Transferi za jednokratne socijalne pomoći</t>
  </si>
  <si>
    <t>431-6</t>
  </si>
  <si>
    <t>Transferi političkim partijama , strankama i udruženjima</t>
  </si>
  <si>
    <t>431-5</t>
  </si>
  <si>
    <t>Transferi nevladinim organizacijama</t>
  </si>
  <si>
    <t>431-4</t>
  </si>
  <si>
    <t>Transferi institucijama kulture i sporta</t>
  </si>
  <si>
    <t>431-3</t>
  </si>
  <si>
    <t>Transferi obrazovanju</t>
  </si>
  <si>
    <t>431-2</t>
  </si>
  <si>
    <t>Transferi za zdravstvenu zaštitu</t>
  </si>
  <si>
    <t>431-1</t>
  </si>
  <si>
    <t>431</t>
  </si>
  <si>
    <t>43</t>
  </si>
  <si>
    <t>42</t>
  </si>
  <si>
    <t>Ostalo</t>
  </si>
  <si>
    <t>419-9</t>
  </si>
  <si>
    <t>419-8</t>
  </si>
  <si>
    <t>Komunalne naknade</t>
  </si>
  <si>
    <t>419-6</t>
  </si>
  <si>
    <t>Osiguranje</t>
  </si>
  <si>
    <t>419-4</t>
  </si>
  <si>
    <t>Izrada i održavanje softvera</t>
  </si>
  <si>
    <t>419-3</t>
  </si>
  <si>
    <t>Izdaci po osnovu troškova sudskih postupaka</t>
  </si>
  <si>
    <t>419-2</t>
  </si>
  <si>
    <t>Izdaci po osnovu isplate ugovora o djelu</t>
  </si>
  <si>
    <t>419-1</t>
  </si>
  <si>
    <t>419</t>
  </si>
  <si>
    <t>418</t>
  </si>
  <si>
    <t>Zakup zemljišta</t>
  </si>
  <si>
    <t>417-3</t>
  </si>
  <si>
    <t>Zakup opreme</t>
  </si>
  <si>
    <t>417-2</t>
  </si>
  <si>
    <t>Zakup objekata</t>
  </si>
  <si>
    <t>417-1</t>
  </si>
  <si>
    <t>417</t>
  </si>
  <si>
    <t>Kamate nerezidentima</t>
  </si>
  <si>
    <t>416-2</t>
  </si>
  <si>
    <t>Kamate rezidentima</t>
  </si>
  <si>
    <t>416-1</t>
  </si>
  <si>
    <t>416</t>
  </si>
  <si>
    <t>Tekuće održavanje opreme</t>
  </si>
  <si>
    <t>415-3</t>
  </si>
  <si>
    <t>Tekuće održavanje građevinskih objekata</t>
  </si>
  <si>
    <t>415-2</t>
  </si>
  <si>
    <t>Tekuće održavanje javne infrastrukture</t>
  </si>
  <si>
    <t>415-1</t>
  </si>
  <si>
    <t>415</t>
  </si>
  <si>
    <t>Ostale usluge</t>
  </si>
  <si>
    <t>414-9</t>
  </si>
  <si>
    <t>Usluge stručnog usavršavanja</t>
  </si>
  <si>
    <t>414-8</t>
  </si>
  <si>
    <t>Konsultantske usluge, projekti i studije</t>
  </si>
  <si>
    <t>414-7</t>
  </si>
  <si>
    <t>Advokatske, notarske i pravne usluge</t>
  </si>
  <si>
    <t>414-6</t>
  </si>
  <si>
    <t>Usluge prevoza</t>
  </si>
  <si>
    <t>414-5</t>
  </si>
  <si>
    <t>Bankarske usluge i negativne kursne razlike</t>
  </si>
  <si>
    <t>414-4</t>
  </si>
  <si>
    <t>Komunikacione usluge</t>
  </si>
  <si>
    <t>414-3</t>
  </si>
  <si>
    <t>Reprezentacija</t>
  </si>
  <si>
    <t>414-2</t>
  </si>
  <si>
    <t>Službena putovanja</t>
  </si>
  <si>
    <t>414-1</t>
  </si>
  <si>
    <t>414</t>
  </si>
  <si>
    <t>Ostali rashodi za materijal</t>
  </si>
  <si>
    <t>413-9</t>
  </si>
  <si>
    <t>Rashodi za gorivo</t>
  </si>
  <si>
    <t>413-5</t>
  </si>
  <si>
    <t>Rashodi za energiju</t>
  </si>
  <si>
    <t>413-4</t>
  </si>
  <si>
    <t>Materijal za posebne namjene</t>
  </si>
  <si>
    <t>413-3</t>
  </si>
  <si>
    <t>Materijal za zdravstvenu zaštitu</t>
  </si>
  <si>
    <t>413-2</t>
  </si>
  <si>
    <t>Administrativni materijal</t>
  </si>
  <si>
    <t>413-1</t>
  </si>
  <si>
    <t>413</t>
  </si>
  <si>
    <t>412-7</t>
  </si>
  <si>
    <t>Naknada skupštinskim poslanicima</t>
  </si>
  <si>
    <t>412-6</t>
  </si>
  <si>
    <t>Otpremnine</t>
  </si>
  <si>
    <t>412-5</t>
  </si>
  <si>
    <t>Jubilarne nagrade</t>
  </si>
  <si>
    <t>412-4</t>
  </si>
  <si>
    <t>Naknada za prevoz</t>
  </si>
  <si>
    <t>412-3</t>
  </si>
  <si>
    <t>Naknada za stanovanje i odvojeni život</t>
  </si>
  <si>
    <t>412-2</t>
  </si>
  <si>
    <t>Naknada za zimnicu</t>
  </si>
  <si>
    <t>412-1</t>
  </si>
  <si>
    <t>412</t>
  </si>
  <si>
    <t>Opštinski prirez</t>
  </si>
  <si>
    <t>411-5</t>
  </si>
  <si>
    <t>Doprinosi na teret poslodavca</t>
  </si>
  <si>
    <t>411-4</t>
  </si>
  <si>
    <t>Doprinosi na teret zaposlenog</t>
  </si>
  <si>
    <t>411-3</t>
  </si>
  <si>
    <t>Porez na zarade</t>
  </si>
  <si>
    <t>411-2</t>
  </si>
  <si>
    <t>Neto zarade</t>
  </si>
  <si>
    <t>411-1</t>
  </si>
  <si>
    <t>411</t>
  </si>
  <si>
    <t>Tekući izdaci</t>
  </si>
  <si>
    <t>41</t>
  </si>
  <si>
    <t>I</t>
  </si>
  <si>
    <t>% izvršenja godišnjeg budžeta</t>
  </si>
  <si>
    <t>Vrsta rashoda</t>
  </si>
  <si>
    <t>Redni broj</t>
  </si>
  <si>
    <t>OBRAZAC PIR</t>
  </si>
  <si>
    <t>Izvršeno u periodu od 01.01. do 31.08. 2025. godine</t>
  </si>
  <si>
    <t>Izvršenje u periodu od 01.08. do 31.08.2025.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</si>
</sst>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Te\x\t"/>
    <numFmt numFmtId="165" formatCode="0.00000000000"/>
  </numFmts>
  <fonts count="14" x14ac:knownFonts="1">
    <font>
      <sz val="11"/>
      <name val="Calibri"/>
    </font>
    <font>
      <sz val="11"/>
      <color theme="1"/>
      <name val="Calibri"/>
      <family val="2"/>
      <scheme val="minor"/>
    </font>
    <font>
      <sz val="8"/>
      <name val="Cambria"/>
      <family val="1"/>
      <charset val="238"/>
    </font>
    <font>
      <b/>
      <sz val="8"/>
      <name val="Cambria"/>
      <family val="1"/>
    </font>
    <font>
      <sz val="8"/>
      <name val="Cambria"/>
      <family val="1"/>
    </font>
    <font>
      <b/>
      <sz val="9"/>
      <color theme="1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9"/>
      <name val="Cambria"/>
      <family val="1"/>
    </font>
    <font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Cambria"/>
      <family val="1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>
      <alignment vertical="top"/>
    </xf>
    <xf numFmtId="0" fontId="10" fillId="0" borderId="0"/>
    <xf numFmtId="0" fontId="11" fillId="0" borderId="0">
      <alignment vertical="top"/>
    </xf>
  </cellStyleXfs>
  <cellXfs count="55">
    <xf numFmtId="0" fontId="0" fillId="0" borderId="0" xfId="0"/>
    <xf numFmtId="0" fontId="2" fillId="0" borderId="0" xfId="0" applyFont="1"/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 wrapText="1"/>
    </xf>
    <xf numFmtId="49" fontId="8" fillId="0" borderId="0" xfId="0" applyNumberFormat="1" applyFont="1"/>
    <xf numFmtId="0" fontId="3" fillId="0" borderId="0" xfId="0" applyFont="1"/>
    <xf numFmtId="164" fontId="3" fillId="0" borderId="8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4" fontId="2" fillId="0" borderId="0" xfId="0" applyNumberFormat="1" applyFont="1"/>
    <xf numFmtId="4" fontId="2" fillId="0" borderId="6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4" fillId="0" borderId="0" xfId="0" applyNumberFormat="1" applyFont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/>
    <xf numFmtId="4" fontId="4" fillId="0" borderId="2" xfId="0" applyNumberFormat="1" applyFont="1" applyBorder="1"/>
    <xf numFmtId="4" fontId="2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/>
    <xf numFmtId="4" fontId="3" fillId="0" borderId="11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2" fillId="0" borderId="11" xfId="0" applyNumberFormat="1" applyFont="1" applyBorder="1"/>
    <xf numFmtId="4" fontId="4" fillId="0" borderId="11" xfId="0" applyNumberFormat="1" applyFont="1" applyBorder="1"/>
    <xf numFmtId="0" fontId="13" fillId="0" borderId="0" xfId="0" applyFont="1"/>
    <xf numFmtId="0" fontId="10" fillId="0" borderId="0" xfId="0" applyFont="1"/>
    <xf numFmtId="2" fontId="0" fillId="0" borderId="0" xfId="0" applyNumberFormat="1"/>
    <xf numFmtId="4" fontId="4" fillId="0" borderId="0" xfId="0" applyNumberFormat="1" applyFont="1" applyAlignment="1">
      <alignment horizontal="right"/>
    </xf>
    <xf numFmtId="4" fontId="12" fillId="0" borderId="0" xfId="0" applyNumberFormat="1" applyFont="1"/>
    <xf numFmtId="17" fontId="2" fillId="0" borderId="0" xfId="0" applyNumberFormat="1" applyFont="1"/>
    <xf numFmtId="2" fontId="13" fillId="0" borderId="0" xfId="0" applyNumberFormat="1" applyFont="1"/>
    <xf numFmtId="0" fontId="8" fillId="0" borderId="0" xfId="0" applyFont="1"/>
    <xf numFmtId="49" fontId="4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 vertical="justify" wrapText="1"/>
    </xf>
    <xf numFmtId="0" fontId="5" fillId="0" borderId="0" xfId="0" applyFont="1"/>
    <xf numFmtId="165" fontId="4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4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8"/>
  <sheetViews>
    <sheetView tabSelected="1" topLeftCell="A37" zoomScale="90" zoomScaleNormal="90" workbookViewId="0">
      <selection activeCell="E136" sqref="E136"/>
    </sheetView>
  </sheetViews>
  <sheetFormatPr defaultColWidth="9.1796875" defaultRowHeight="10.5" x14ac:dyDescent="0.25"/>
  <cols>
    <col min="1" max="1" width="9" style="1" customWidth="1"/>
    <col min="2" max="2" width="36" style="1" customWidth="1"/>
    <col min="3" max="3" width="12.1796875" style="1" customWidth="1"/>
    <col min="4" max="4" width="11.54296875" style="1" customWidth="1"/>
    <col min="5" max="5" width="16" style="1" customWidth="1"/>
    <col min="6" max="6" width="8.453125" style="1" customWidth="1"/>
    <col min="7" max="16384" width="9.1796875" style="1"/>
  </cols>
  <sheetData>
    <row r="1" spans="1:6" ht="11" thickBot="1" x14ac:dyDescent="0.3"/>
    <row r="2" spans="1:6" ht="18.75" customHeight="1" thickBot="1" x14ac:dyDescent="0.3">
      <c r="E2" s="51" t="s">
        <v>194</v>
      </c>
      <c r="F2" s="51" t="s">
        <v>194</v>
      </c>
    </row>
    <row r="3" spans="1:6" ht="11" thickBot="1" x14ac:dyDescent="0.3"/>
    <row r="4" spans="1:6" ht="26.5" customHeight="1" x14ac:dyDescent="0.25">
      <c r="A4" s="52" t="s">
        <v>0</v>
      </c>
      <c r="B4" s="53" t="s">
        <v>0</v>
      </c>
      <c r="C4" s="53" t="s">
        <v>0</v>
      </c>
      <c r="D4" s="53" t="s">
        <v>0</v>
      </c>
      <c r="E4" s="53" t="s">
        <v>0</v>
      </c>
      <c r="F4" s="54" t="s">
        <v>0</v>
      </c>
    </row>
    <row r="5" spans="1:6" ht="56.25" customHeight="1" x14ac:dyDescent="0.25">
      <c r="A5" s="12" t="s">
        <v>193</v>
      </c>
      <c r="B5" s="2" t="s">
        <v>192</v>
      </c>
      <c r="C5" s="2" t="s">
        <v>1</v>
      </c>
      <c r="D5" s="2" t="s">
        <v>196</v>
      </c>
      <c r="E5" s="2" t="s">
        <v>195</v>
      </c>
      <c r="F5" s="6" t="s">
        <v>191</v>
      </c>
    </row>
    <row r="6" spans="1:6" s="10" customFormat="1" x14ac:dyDescent="0.25">
      <c r="A6" s="12" t="s">
        <v>190</v>
      </c>
      <c r="B6" s="3" t="s">
        <v>188</v>
      </c>
      <c r="C6" s="20">
        <f>SUM(C7,C59:C60)</f>
        <v>11026000</v>
      </c>
      <c r="D6" s="20">
        <f>SUM(D7,D59:D60)</f>
        <v>1006385.81</v>
      </c>
      <c r="E6" s="20">
        <f>SUM(E7,E59:E60)</f>
        <v>6471463.6700000009</v>
      </c>
      <c r="F6" s="13">
        <f>E6/C6*100</f>
        <v>58.692759568293127</v>
      </c>
    </row>
    <row r="7" spans="1:6" s="10" customFormat="1" x14ac:dyDescent="0.25">
      <c r="A7" s="12" t="s">
        <v>189</v>
      </c>
      <c r="B7" s="3" t="s">
        <v>188</v>
      </c>
      <c r="C7" s="20">
        <f>SUM(C8,C14,C22,C29,C39,C43,C46,C50,C51)</f>
        <v>5592514.2800000003</v>
      </c>
      <c r="D7" s="20">
        <f>SUM(D8,D14,D22,D29,D39,D43,D46,D50,D51)</f>
        <v>354250.65</v>
      </c>
      <c r="E7" s="20">
        <f>SUM(E8,E14,E22,E29,E39,E43,E46,E50,E51)</f>
        <v>2490804.6500000004</v>
      </c>
      <c r="F7" s="13">
        <f t="shared" ref="F7:F20" si="0">E7/C7*100</f>
        <v>44.538190253847688</v>
      </c>
    </row>
    <row r="8" spans="1:6" x14ac:dyDescent="0.25">
      <c r="A8" s="12" t="s">
        <v>187</v>
      </c>
      <c r="B8" s="3" t="s">
        <v>18</v>
      </c>
      <c r="C8" s="20">
        <f>SUM(C9:C13)</f>
        <v>3718240.2800000003</v>
      </c>
      <c r="D8" s="20">
        <f t="shared" ref="D8:E8" si="1">SUM(D9:D13)</f>
        <v>263142.44</v>
      </c>
      <c r="E8" s="20">
        <f t="shared" si="1"/>
        <v>1774118.1400000001</v>
      </c>
      <c r="F8" s="13">
        <f t="shared" si="0"/>
        <v>47.713918585164699</v>
      </c>
    </row>
    <row r="9" spans="1:6" x14ac:dyDescent="0.25">
      <c r="A9" s="31" t="s">
        <v>186</v>
      </c>
      <c r="B9" s="30" t="s">
        <v>185</v>
      </c>
      <c r="C9" s="24">
        <v>3124621.33</v>
      </c>
      <c r="D9" s="24">
        <v>259263.47</v>
      </c>
      <c r="E9" s="24">
        <v>1766756.74</v>
      </c>
      <c r="F9" s="8">
        <f t="shared" si="0"/>
        <v>56.543067252248449</v>
      </c>
    </row>
    <row r="10" spans="1:6" x14ac:dyDescent="0.25">
      <c r="A10" s="31" t="s">
        <v>184</v>
      </c>
      <c r="B10" s="30" t="s">
        <v>183</v>
      </c>
      <c r="C10" s="24">
        <v>148737.26999999999</v>
      </c>
      <c r="D10" s="24">
        <v>911.37</v>
      </c>
      <c r="E10" s="24">
        <v>1172.3499999999999</v>
      </c>
      <c r="F10" s="8">
        <f t="shared" si="0"/>
        <v>0.78820190796832568</v>
      </c>
    </row>
    <row r="11" spans="1:6" x14ac:dyDescent="0.25">
      <c r="A11" s="31" t="s">
        <v>182</v>
      </c>
      <c r="B11" s="30" t="s">
        <v>181</v>
      </c>
      <c r="C11" s="24">
        <v>382381.17</v>
      </c>
      <c r="D11" s="24">
        <v>2409.21</v>
      </c>
      <c r="E11" s="24">
        <v>3188.46</v>
      </c>
      <c r="F11" s="8">
        <f t="shared" si="0"/>
        <v>0.83384336106299384</v>
      </c>
    </row>
    <row r="12" spans="1:6" x14ac:dyDescent="0.25">
      <c r="A12" s="31" t="s">
        <v>180</v>
      </c>
      <c r="B12" s="30" t="s">
        <v>179</v>
      </c>
      <c r="C12" s="24">
        <v>43176.1</v>
      </c>
      <c r="D12" s="24">
        <v>558.39</v>
      </c>
      <c r="E12" s="24">
        <v>3000.59</v>
      </c>
      <c r="F12" s="8">
        <f t="shared" si="0"/>
        <v>6.9496550174749459</v>
      </c>
    </row>
    <row r="13" spans="1:6" x14ac:dyDescent="0.25">
      <c r="A13" s="31" t="s">
        <v>178</v>
      </c>
      <c r="B13" s="30" t="s">
        <v>177</v>
      </c>
      <c r="C13" s="24">
        <v>19324.41</v>
      </c>
      <c r="D13" s="24">
        <v>0</v>
      </c>
      <c r="E13" s="24">
        <v>0</v>
      </c>
      <c r="F13" s="8">
        <f t="shared" si="0"/>
        <v>0</v>
      </c>
    </row>
    <row r="14" spans="1:6" s="10" customFormat="1" x14ac:dyDescent="0.25">
      <c r="A14" s="12" t="s">
        <v>176</v>
      </c>
      <c r="B14" s="3" t="s">
        <v>17</v>
      </c>
      <c r="C14" s="20">
        <f>SUM(C15:C21)</f>
        <v>123600</v>
      </c>
      <c r="D14" s="20">
        <f t="shared" ref="D14:E14" si="2">SUM(D15:D21)</f>
        <v>16030</v>
      </c>
      <c r="E14" s="20">
        <f t="shared" si="2"/>
        <v>76008.800000000003</v>
      </c>
      <c r="F14" s="13">
        <f t="shared" si="0"/>
        <v>61.495792880258904</v>
      </c>
    </row>
    <row r="15" spans="1:6" x14ac:dyDescent="0.25">
      <c r="A15" s="31" t="s">
        <v>175</v>
      </c>
      <c r="B15" s="30" t="s">
        <v>174</v>
      </c>
      <c r="C15" s="24">
        <v>0</v>
      </c>
      <c r="D15" s="24">
        <v>0</v>
      </c>
      <c r="E15" s="24">
        <v>0</v>
      </c>
      <c r="F15" s="8">
        <v>0</v>
      </c>
    </row>
    <row r="16" spans="1:6" x14ac:dyDescent="0.25">
      <c r="A16" s="31" t="s">
        <v>173</v>
      </c>
      <c r="B16" s="30" t="s">
        <v>172</v>
      </c>
      <c r="C16" s="24">
        <v>0</v>
      </c>
      <c r="D16" s="24">
        <v>0</v>
      </c>
      <c r="E16" s="24">
        <v>0</v>
      </c>
      <c r="F16" s="8">
        <v>0</v>
      </c>
    </row>
    <row r="17" spans="1:6" x14ac:dyDescent="0.25">
      <c r="A17" s="31" t="s">
        <v>171</v>
      </c>
      <c r="B17" s="30" t="s">
        <v>170</v>
      </c>
      <c r="C17" s="24">
        <v>0</v>
      </c>
      <c r="D17" s="24">
        <v>0</v>
      </c>
      <c r="E17" s="24">
        <v>0</v>
      </c>
      <c r="F17" s="8">
        <v>0</v>
      </c>
    </row>
    <row r="18" spans="1:6" x14ac:dyDescent="0.25">
      <c r="A18" s="31" t="s">
        <v>169</v>
      </c>
      <c r="B18" s="30" t="s">
        <v>168</v>
      </c>
      <c r="C18" s="24">
        <v>0</v>
      </c>
      <c r="D18" s="24">
        <v>0</v>
      </c>
      <c r="E18" s="24">
        <v>0</v>
      </c>
      <c r="F18" s="8">
        <v>0</v>
      </c>
    </row>
    <row r="19" spans="1:6" x14ac:dyDescent="0.25">
      <c r="A19" s="31" t="s">
        <v>167</v>
      </c>
      <c r="B19" s="30" t="s">
        <v>166</v>
      </c>
      <c r="C19" s="24">
        <v>1000</v>
      </c>
      <c r="D19" s="24">
        <v>0</v>
      </c>
      <c r="E19" s="24">
        <v>0</v>
      </c>
      <c r="F19" s="8">
        <f t="shared" si="0"/>
        <v>0</v>
      </c>
    </row>
    <row r="20" spans="1:6" x14ac:dyDescent="0.25">
      <c r="A20" s="31" t="s">
        <v>165</v>
      </c>
      <c r="B20" s="30" t="s">
        <v>164</v>
      </c>
      <c r="C20" s="24">
        <v>81600</v>
      </c>
      <c r="D20" s="24">
        <v>6800</v>
      </c>
      <c r="E20" s="24">
        <v>42554.400000000001</v>
      </c>
      <c r="F20" s="8">
        <f t="shared" si="0"/>
        <v>52.15</v>
      </c>
    </row>
    <row r="21" spans="1:6" x14ac:dyDescent="0.25">
      <c r="A21" s="31" t="s">
        <v>163</v>
      </c>
      <c r="B21" s="30" t="s">
        <v>3</v>
      </c>
      <c r="C21" s="24">
        <v>41000</v>
      </c>
      <c r="D21" s="24">
        <v>9230</v>
      </c>
      <c r="E21" s="24">
        <v>33454.400000000001</v>
      </c>
      <c r="F21" s="8">
        <f>E21/C21*100</f>
        <v>81.596097560975608</v>
      </c>
    </row>
    <row r="22" spans="1:6" s="10" customFormat="1" x14ac:dyDescent="0.25">
      <c r="A22" s="12" t="s">
        <v>162</v>
      </c>
      <c r="B22" s="3" t="s">
        <v>16</v>
      </c>
      <c r="C22" s="20">
        <f>SUM(C23:C28)</f>
        <v>163200</v>
      </c>
      <c r="D22" s="20">
        <f t="shared" ref="D22:E22" si="3">SUM(D23:D28)</f>
        <v>9095.2900000000009</v>
      </c>
      <c r="E22" s="20">
        <f t="shared" si="3"/>
        <v>63505.15</v>
      </c>
      <c r="F22" s="13">
        <f>E22/C22*100</f>
        <v>38.912469362745099</v>
      </c>
    </row>
    <row r="23" spans="1:6" x14ac:dyDescent="0.25">
      <c r="A23" s="31" t="s">
        <v>161</v>
      </c>
      <c r="B23" s="30" t="s">
        <v>160</v>
      </c>
      <c r="C23" s="24">
        <v>24000</v>
      </c>
      <c r="D23" s="24">
        <v>0</v>
      </c>
      <c r="E23" s="24">
        <v>4237.3</v>
      </c>
      <c r="F23" s="8">
        <f t="shared" ref="F23:F38" si="4">E23/C23*100</f>
        <v>17.655416666666667</v>
      </c>
    </row>
    <row r="24" spans="1:6" x14ac:dyDescent="0.25">
      <c r="A24" s="31" t="s">
        <v>159</v>
      </c>
      <c r="B24" s="30" t="s">
        <v>158</v>
      </c>
      <c r="C24" s="24">
        <v>0</v>
      </c>
      <c r="D24" s="24">
        <v>0</v>
      </c>
      <c r="E24" s="24">
        <v>0</v>
      </c>
      <c r="F24" s="8">
        <v>0</v>
      </c>
    </row>
    <row r="25" spans="1:6" x14ac:dyDescent="0.25">
      <c r="A25" s="31" t="s">
        <v>157</v>
      </c>
      <c r="B25" s="30" t="s">
        <v>156</v>
      </c>
      <c r="C25" s="24">
        <v>9200</v>
      </c>
      <c r="D25" s="24">
        <v>3035.36</v>
      </c>
      <c r="E25" s="24">
        <v>5412.42</v>
      </c>
      <c r="F25" s="8">
        <f t="shared" si="4"/>
        <v>58.830652173913045</v>
      </c>
    </row>
    <row r="26" spans="1:6" x14ac:dyDescent="0.25">
      <c r="A26" s="31" t="s">
        <v>155</v>
      </c>
      <c r="B26" s="30" t="s">
        <v>154</v>
      </c>
      <c r="C26" s="24">
        <v>49000</v>
      </c>
      <c r="D26" s="24">
        <v>997.61</v>
      </c>
      <c r="E26" s="24">
        <v>17299.900000000001</v>
      </c>
      <c r="F26" s="8">
        <f t="shared" si="4"/>
        <v>35.305918367346941</v>
      </c>
    </row>
    <row r="27" spans="1:6" x14ac:dyDescent="0.25">
      <c r="A27" s="31" t="s">
        <v>153</v>
      </c>
      <c r="B27" s="30" t="s">
        <v>152</v>
      </c>
      <c r="C27" s="24">
        <v>80000</v>
      </c>
      <c r="D27" s="24">
        <v>5062.32</v>
      </c>
      <c r="E27" s="24">
        <v>36555.53</v>
      </c>
      <c r="F27" s="8">
        <f t="shared" si="4"/>
        <v>45.694412499999999</v>
      </c>
    </row>
    <row r="28" spans="1:6" x14ac:dyDescent="0.25">
      <c r="A28" s="31" t="s">
        <v>151</v>
      </c>
      <c r="B28" s="30" t="s">
        <v>150</v>
      </c>
      <c r="C28" s="24">
        <v>1000</v>
      </c>
      <c r="D28" s="24">
        <v>0</v>
      </c>
      <c r="E28" s="24">
        <v>0</v>
      </c>
      <c r="F28" s="8">
        <f t="shared" si="4"/>
        <v>0</v>
      </c>
    </row>
    <row r="29" spans="1:6" s="10" customFormat="1" x14ac:dyDescent="0.25">
      <c r="A29" s="12" t="s">
        <v>149</v>
      </c>
      <c r="B29" s="3" t="s">
        <v>15</v>
      </c>
      <c r="C29" s="20">
        <f>SUM(C30:C38)</f>
        <v>854774</v>
      </c>
      <c r="D29" s="20">
        <f t="shared" ref="D29:E29" si="5">SUM(D30:D38)</f>
        <v>21553.11</v>
      </c>
      <c r="E29" s="20">
        <f t="shared" si="5"/>
        <v>259201.51</v>
      </c>
      <c r="F29" s="13">
        <f t="shared" si="4"/>
        <v>30.323981543659496</v>
      </c>
    </row>
    <row r="30" spans="1:6" x14ac:dyDescent="0.25">
      <c r="A30" s="31" t="s">
        <v>148</v>
      </c>
      <c r="B30" s="30" t="s">
        <v>147</v>
      </c>
      <c r="C30" s="24">
        <v>42000</v>
      </c>
      <c r="D30" s="24">
        <v>1627.4</v>
      </c>
      <c r="E30" s="24">
        <v>19692.71</v>
      </c>
      <c r="F30" s="8">
        <f t="shared" si="4"/>
        <v>46.887404761904762</v>
      </c>
    </row>
    <row r="31" spans="1:6" x14ac:dyDescent="0.25">
      <c r="A31" s="31" t="s">
        <v>146</v>
      </c>
      <c r="B31" s="30" t="s">
        <v>145</v>
      </c>
      <c r="C31" s="24">
        <v>16500</v>
      </c>
      <c r="D31" s="24">
        <v>1343.7</v>
      </c>
      <c r="E31" s="24">
        <v>8478.6200000000008</v>
      </c>
      <c r="F31" s="8">
        <f t="shared" si="4"/>
        <v>51.385575757575765</v>
      </c>
    </row>
    <row r="32" spans="1:6" x14ac:dyDescent="0.25">
      <c r="A32" s="31" t="s">
        <v>144</v>
      </c>
      <c r="B32" s="30" t="s">
        <v>143</v>
      </c>
      <c r="C32" s="24">
        <v>12000</v>
      </c>
      <c r="D32" s="24">
        <v>1733.04</v>
      </c>
      <c r="E32" s="24">
        <v>10534.51</v>
      </c>
      <c r="F32" s="8">
        <f t="shared" si="4"/>
        <v>87.78758333333333</v>
      </c>
    </row>
    <row r="33" spans="1:6" x14ac:dyDescent="0.25">
      <c r="A33" s="31" t="s">
        <v>142</v>
      </c>
      <c r="B33" s="30" t="s">
        <v>141</v>
      </c>
      <c r="C33" s="24">
        <v>9000</v>
      </c>
      <c r="D33" s="24">
        <v>883.58</v>
      </c>
      <c r="E33" s="24">
        <v>6383.84</v>
      </c>
      <c r="F33" s="8">
        <f t="shared" si="4"/>
        <v>70.931555555555562</v>
      </c>
    </row>
    <row r="34" spans="1:6" x14ac:dyDescent="0.25">
      <c r="A34" s="31" t="s">
        <v>140</v>
      </c>
      <c r="B34" s="30" t="s">
        <v>139</v>
      </c>
      <c r="C34" s="24">
        <v>0</v>
      </c>
      <c r="D34" s="24">
        <v>0</v>
      </c>
      <c r="E34" s="24">
        <v>0</v>
      </c>
      <c r="F34" s="8">
        <v>0</v>
      </c>
    </row>
    <row r="35" spans="1:6" x14ac:dyDescent="0.25">
      <c r="A35" s="31" t="s">
        <v>138</v>
      </c>
      <c r="B35" s="30" t="s">
        <v>137</v>
      </c>
      <c r="C35" s="24">
        <v>1000</v>
      </c>
      <c r="D35" s="24">
        <v>0</v>
      </c>
      <c r="E35" s="24">
        <v>707.85</v>
      </c>
      <c r="F35" s="8">
        <f t="shared" si="4"/>
        <v>70.784999999999997</v>
      </c>
    </row>
    <row r="36" spans="1:6" x14ac:dyDescent="0.25">
      <c r="A36" s="31" t="s">
        <v>136</v>
      </c>
      <c r="B36" s="30" t="s">
        <v>135</v>
      </c>
      <c r="C36" s="24">
        <v>675174</v>
      </c>
      <c r="D36" s="24">
        <v>8849.8700000000008</v>
      </c>
      <c r="E36" s="24">
        <v>186369.97</v>
      </c>
      <c r="F36" s="8">
        <f t="shared" si="4"/>
        <v>27.603250421372859</v>
      </c>
    </row>
    <row r="37" spans="1:6" x14ac:dyDescent="0.25">
      <c r="A37" s="31" t="s">
        <v>134</v>
      </c>
      <c r="B37" s="30" t="s">
        <v>133</v>
      </c>
      <c r="C37" s="24">
        <v>2000</v>
      </c>
      <c r="D37" s="24">
        <v>0</v>
      </c>
      <c r="E37" s="24">
        <v>0</v>
      </c>
      <c r="F37" s="8">
        <v>0</v>
      </c>
    </row>
    <row r="38" spans="1:6" x14ac:dyDescent="0.25">
      <c r="A38" s="31" t="s">
        <v>132</v>
      </c>
      <c r="B38" s="30" t="s">
        <v>131</v>
      </c>
      <c r="C38" s="24">
        <v>97100</v>
      </c>
      <c r="D38" s="24">
        <v>7115.52</v>
      </c>
      <c r="E38" s="24">
        <v>27034.01</v>
      </c>
      <c r="F38" s="8">
        <f t="shared" si="4"/>
        <v>27.841410916580845</v>
      </c>
    </row>
    <row r="39" spans="1:6" s="10" customFormat="1" x14ac:dyDescent="0.25">
      <c r="A39" s="12" t="s">
        <v>130</v>
      </c>
      <c r="B39" s="3" t="s">
        <v>14</v>
      </c>
      <c r="C39" s="20">
        <f>SUM(C40:C42)</f>
        <v>84000</v>
      </c>
      <c r="D39" s="20">
        <f t="shared" ref="D39:E39" si="6">SUM(D40:D42)</f>
        <v>2925.08</v>
      </c>
      <c r="E39" s="20">
        <f t="shared" si="6"/>
        <v>19705.080000000002</v>
      </c>
      <c r="F39" s="13">
        <f>E39/C39*100</f>
        <v>23.458428571428573</v>
      </c>
    </row>
    <row r="40" spans="1:6" x14ac:dyDescent="0.25">
      <c r="A40" s="31" t="s">
        <v>129</v>
      </c>
      <c r="B40" s="30" t="s">
        <v>128</v>
      </c>
      <c r="C40" s="24">
        <v>0</v>
      </c>
      <c r="D40" s="24">
        <v>0</v>
      </c>
      <c r="E40" s="24">
        <v>0</v>
      </c>
      <c r="F40" s="8">
        <v>0</v>
      </c>
    </row>
    <row r="41" spans="1:6" x14ac:dyDescent="0.25">
      <c r="A41" s="31" t="s">
        <v>127</v>
      </c>
      <c r="B41" s="30" t="s">
        <v>126</v>
      </c>
      <c r="C41" s="24">
        <v>0</v>
      </c>
      <c r="D41" s="24">
        <v>0</v>
      </c>
      <c r="E41" s="24">
        <v>0</v>
      </c>
      <c r="F41" s="8">
        <v>0</v>
      </c>
    </row>
    <row r="42" spans="1:6" x14ac:dyDescent="0.25">
      <c r="A42" s="31" t="s">
        <v>125</v>
      </c>
      <c r="B42" s="30" t="s">
        <v>124</v>
      </c>
      <c r="C42" s="24">
        <v>84000</v>
      </c>
      <c r="D42" s="24">
        <v>2925.08</v>
      </c>
      <c r="E42" s="24">
        <v>19705.080000000002</v>
      </c>
      <c r="F42" s="8">
        <v>0</v>
      </c>
    </row>
    <row r="43" spans="1:6" s="10" customFormat="1" x14ac:dyDescent="0.25">
      <c r="A43" s="12" t="s">
        <v>123</v>
      </c>
      <c r="B43" s="3" t="s">
        <v>13</v>
      </c>
      <c r="C43" s="20">
        <f>+C44+C45</f>
        <v>25000</v>
      </c>
      <c r="D43" s="20">
        <f t="shared" ref="D43:E43" si="7">+D44+D45</f>
        <v>1500.34</v>
      </c>
      <c r="E43" s="20">
        <f t="shared" si="7"/>
        <v>11846.24</v>
      </c>
      <c r="F43" s="13">
        <f>E43/C43*100</f>
        <v>47.38496</v>
      </c>
    </row>
    <row r="44" spans="1:6" x14ac:dyDescent="0.25">
      <c r="A44" s="31" t="s">
        <v>122</v>
      </c>
      <c r="B44" s="30" t="s">
        <v>121</v>
      </c>
      <c r="C44" s="24">
        <v>25000</v>
      </c>
      <c r="D44" s="24">
        <v>1500.34</v>
      </c>
      <c r="E44" s="24">
        <v>11846.24</v>
      </c>
      <c r="F44" s="8">
        <f>E44/C44*100</f>
        <v>47.38496</v>
      </c>
    </row>
    <row r="45" spans="1:6" x14ac:dyDescent="0.25">
      <c r="A45" s="31" t="s">
        <v>120</v>
      </c>
      <c r="B45" s="30" t="s">
        <v>119</v>
      </c>
      <c r="C45" s="24">
        <v>0</v>
      </c>
      <c r="D45" s="24">
        <v>0</v>
      </c>
      <c r="E45" s="25">
        <v>0</v>
      </c>
      <c r="F45" s="8">
        <v>0</v>
      </c>
    </row>
    <row r="46" spans="1:6" s="10" customFormat="1" x14ac:dyDescent="0.25">
      <c r="A46" s="12" t="s">
        <v>118</v>
      </c>
      <c r="B46" s="3" t="s">
        <v>12</v>
      </c>
      <c r="C46" s="27">
        <f>+C47+C49+C48</f>
        <v>2400</v>
      </c>
      <c r="D46" s="27">
        <f>+D47+D49+D48</f>
        <v>198.78</v>
      </c>
      <c r="E46" s="27">
        <f>+E47+E49+E48</f>
        <v>1356.72</v>
      </c>
      <c r="F46" s="13">
        <f>E46/C46*100</f>
        <v>56.53</v>
      </c>
    </row>
    <row r="47" spans="1:6" x14ac:dyDescent="0.25">
      <c r="A47" s="31" t="s">
        <v>117</v>
      </c>
      <c r="B47" s="30" t="s">
        <v>116</v>
      </c>
      <c r="C47" s="24">
        <v>2400</v>
      </c>
      <c r="D47" s="24">
        <v>198.78</v>
      </c>
      <c r="E47" s="24">
        <v>1356.72</v>
      </c>
      <c r="F47" s="8">
        <f>E47/C47*100</f>
        <v>56.53</v>
      </c>
    </row>
    <row r="48" spans="1:6" x14ac:dyDescent="0.25">
      <c r="A48" s="31" t="s">
        <v>115</v>
      </c>
      <c r="B48" s="30" t="s">
        <v>114</v>
      </c>
      <c r="C48" s="24">
        <v>0</v>
      </c>
      <c r="D48" s="24">
        <v>0</v>
      </c>
      <c r="E48" s="24">
        <v>0</v>
      </c>
      <c r="F48" s="8">
        <v>0</v>
      </c>
    </row>
    <row r="49" spans="1:8" x14ac:dyDescent="0.25">
      <c r="A49" s="31" t="s">
        <v>113</v>
      </c>
      <c r="B49" s="30" t="s">
        <v>112</v>
      </c>
      <c r="C49" s="24">
        <v>0</v>
      </c>
      <c r="D49" s="24">
        <v>0</v>
      </c>
      <c r="E49" s="24">
        <v>0</v>
      </c>
      <c r="F49" s="8">
        <v>0</v>
      </c>
    </row>
    <row r="50" spans="1:8" s="10" customFormat="1" x14ac:dyDescent="0.25">
      <c r="A50" s="12" t="s">
        <v>111</v>
      </c>
      <c r="B50" s="3" t="s">
        <v>11</v>
      </c>
      <c r="C50" s="20">
        <v>360000</v>
      </c>
      <c r="D50" s="27">
        <v>690</v>
      </c>
      <c r="E50" s="27">
        <v>127497.05</v>
      </c>
      <c r="F50" s="13">
        <f t="shared" ref="F50:F56" si="8">E50/C50*100</f>
        <v>35.415847222222226</v>
      </c>
    </row>
    <row r="51" spans="1:8" s="10" customFormat="1" x14ac:dyDescent="0.25">
      <c r="A51" s="12" t="s">
        <v>110</v>
      </c>
      <c r="B51" s="3" t="s">
        <v>10</v>
      </c>
      <c r="C51" s="20">
        <f>SUM(C52:C58)</f>
        <v>261300</v>
      </c>
      <c r="D51" s="20">
        <f t="shared" ref="D51:E51" si="9">SUM(D52:D58)</f>
        <v>39115.61</v>
      </c>
      <c r="E51" s="20">
        <f t="shared" si="9"/>
        <v>157565.96000000002</v>
      </c>
      <c r="F51" s="13">
        <f t="shared" si="8"/>
        <v>60.300788365862999</v>
      </c>
    </row>
    <row r="52" spans="1:8" x14ac:dyDescent="0.25">
      <c r="A52" s="31" t="s">
        <v>109</v>
      </c>
      <c r="B52" s="30" t="s">
        <v>108</v>
      </c>
      <c r="C52" s="24">
        <v>80000</v>
      </c>
      <c r="D52" s="24">
        <v>24640.09</v>
      </c>
      <c r="E52" s="24">
        <v>79481.86</v>
      </c>
      <c r="F52" s="8">
        <f t="shared" si="8"/>
        <v>99.352324999999993</v>
      </c>
    </row>
    <row r="53" spans="1:8" x14ac:dyDescent="0.25">
      <c r="A53" s="31" t="s">
        <v>107</v>
      </c>
      <c r="B53" s="30" t="s">
        <v>106</v>
      </c>
      <c r="C53" s="24">
        <v>30000</v>
      </c>
      <c r="D53" s="24">
        <v>347.92</v>
      </c>
      <c r="E53" s="24">
        <v>16300.16</v>
      </c>
      <c r="F53" s="8">
        <f t="shared" si="8"/>
        <v>54.333866666666665</v>
      </c>
    </row>
    <row r="54" spans="1:8" x14ac:dyDescent="0.25">
      <c r="A54" s="31" t="s">
        <v>105</v>
      </c>
      <c r="B54" s="30" t="s">
        <v>104</v>
      </c>
      <c r="C54" s="24">
        <v>20000</v>
      </c>
      <c r="D54" s="24">
        <v>2088</v>
      </c>
      <c r="E54" s="24">
        <v>7014.25</v>
      </c>
      <c r="F54" s="8">
        <f t="shared" si="8"/>
        <v>35.071249999999999</v>
      </c>
    </row>
    <row r="55" spans="1:8" x14ac:dyDescent="0.25">
      <c r="A55" s="31" t="s">
        <v>103</v>
      </c>
      <c r="B55" s="30" t="s">
        <v>102</v>
      </c>
      <c r="C55" s="24">
        <v>14000</v>
      </c>
      <c r="D55" s="24">
        <v>0</v>
      </c>
      <c r="E55" s="24">
        <v>11396.88</v>
      </c>
      <c r="F55" s="8">
        <f t="shared" si="8"/>
        <v>81.406285714285715</v>
      </c>
    </row>
    <row r="56" spans="1:8" x14ac:dyDescent="0.25">
      <c r="A56" s="31" t="s">
        <v>101</v>
      </c>
      <c r="B56" s="30" t="s">
        <v>100</v>
      </c>
      <c r="C56" s="24">
        <v>7800</v>
      </c>
      <c r="D56" s="24">
        <v>0</v>
      </c>
      <c r="E56" s="24">
        <v>0</v>
      </c>
      <c r="F56" s="8">
        <f t="shared" si="8"/>
        <v>0</v>
      </c>
    </row>
    <row r="57" spans="1:8" x14ac:dyDescent="0.25">
      <c r="A57" s="31" t="s">
        <v>99</v>
      </c>
      <c r="B57" s="30" t="s">
        <v>2</v>
      </c>
      <c r="C57" s="24">
        <v>0</v>
      </c>
      <c r="D57" s="24">
        <v>0</v>
      </c>
      <c r="E57" s="24">
        <v>0</v>
      </c>
      <c r="F57" s="8">
        <v>0</v>
      </c>
    </row>
    <row r="58" spans="1:8" x14ac:dyDescent="0.25">
      <c r="A58" s="31" t="s">
        <v>98</v>
      </c>
      <c r="B58" s="30" t="s">
        <v>97</v>
      </c>
      <c r="C58" s="24">
        <f>88500+21000</f>
        <v>109500</v>
      </c>
      <c r="D58" s="24">
        <v>12039.6</v>
      </c>
      <c r="E58" s="24">
        <v>43372.81</v>
      </c>
      <c r="F58" s="8">
        <f>E58/C58*100</f>
        <v>39.609872146118718</v>
      </c>
    </row>
    <row r="59" spans="1:8" s="10" customFormat="1" x14ac:dyDescent="0.25">
      <c r="A59" s="12" t="s">
        <v>96</v>
      </c>
      <c r="B59" s="3" t="s">
        <v>9</v>
      </c>
      <c r="C59" s="20">
        <v>50000</v>
      </c>
      <c r="D59" s="27">
        <v>0</v>
      </c>
      <c r="E59" s="27">
        <v>0</v>
      </c>
      <c r="F59" s="13">
        <v>0</v>
      </c>
    </row>
    <row r="60" spans="1:8" s="10" customFormat="1" ht="21" x14ac:dyDescent="0.25">
      <c r="A60" s="12" t="s">
        <v>95</v>
      </c>
      <c r="B60" s="3" t="s">
        <v>8</v>
      </c>
      <c r="C60" s="20">
        <f>SUM(C61,C71)</f>
        <v>5383485.7200000007</v>
      </c>
      <c r="D60" s="20">
        <f t="shared" ref="D60:E60" si="10">SUM(D61,D71)</f>
        <v>652135.16</v>
      </c>
      <c r="E60" s="20">
        <f t="shared" si="10"/>
        <v>3980659.0200000005</v>
      </c>
      <c r="F60" s="13">
        <f>E60/C60*100</f>
        <v>73.942037316298482</v>
      </c>
    </row>
    <row r="61" spans="1:8" ht="21" x14ac:dyDescent="0.25">
      <c r="A61" s="12" t="s">
        <v>94</v>
      </c>
      <c r="B61" s="3" t="s">
        <v>8</v>
      </c>
      <c r="C61" s="20">
        <f>SUM(C62:C70)</f>
        <v>2301500</v>
      </c>
      <c r="D61" s="20">
        <f t="shared" ref="D61:E61" si="11">SUM(D62:D70)</f>
        <v>276958.53000000003</v>
      </c>
      <c r="E61" s="20">
        <f t="shared" si="11"/>
        <v>1704737.7800000003</v>
      </c>
      <c r="F61" s="13">
        <f>E61/C61*100</f>
        <v>74.070726917227901</v>
      </c>
    </row>
    <row r="62" spans="1:8" x14ac:dyDescent="0.25">
      <c r="A62" s="31" t="s">
        <v>93</v>
      </c>
      <c r="B62" s="30" t="s">
        <v>92</v>
      </c>
      <c r="C62" s="24">
        <v>0</v>
      </c>
      <c r="D62" s="24">
        <v>0</v>
      </c>
      <c r="E62" s="24">
        <v>0</v>
      </c>
      <c r="F62" s="8">
        <v>0</v>
      </c>
      <c r="H62" s="15"/>
    </row>
    <row r="63" spans="1:8" x14ac:dyDescent="0.25">
      <c r="A63" s="31" t="s">
        <v>91</v>
      </c>
      <c r="B63" s="30" t="s">
        <v>90</v>
      </c>
      <c r="C63" s="24">
        <v>12000</v>
      </c>
      <c r="D63" s="24">
        <v>0</v>
      </c>
      <c r="E63" s="24">
        <v>11379.34</v>
      </c>
      <c r="F63" s="8">
        <f t="shared" ref="F63:F71" si="12">E63/C63*100</f>
        <v>94.827833333333331</v>
      </c>
    </row>
    <row r="64" spans="1:8" x14ac:dyDescent="0.25">
      <c r="A64" s="31" t="s">
        <v>89</v>
      </c>
      <c r="B64" s="30" t="s">
        <v>88</v>
      </c>
      <c r="C64" s="24">
        <v>507000</v>
      </c>
      <c r="D64" s="24">
        <v>57736.88</v>
      </c>
      <c r="E64" s="24">
        <v>357654.34</v>
      </c>
      <c r="F64" s="8">
        <f t="shared" si="12"/>
        <v>70.543262327416173</v>
      </c>
    </row>
    <row r="65" spans="1:6" x14ac:dyDescent="0.25">
      <c r="A65" s="31" t="s">
        <v>87</v>
      </c>
      <c r="B65" s="30" t="s">
        <v>86</v>
      </c>
      <c r="C65" s="24">
        <v>10000</v>
      </c>
      <c r="D65" s="24">
        <v>2822.67</v>
      </c>
      <c r="E65" s="24">
        <v>5610.07</v>
      </c>
      <c r="F65" s="8">
        <f t="shared" si="12"/>
        <v>56.100699999999989</v>
      </c>
    </row>
    <row r="66" spans="1:6" ht="21" x14ac:dyDescent="0.25">
      <c r="A66" s="31" t="s">
        <v>85</v>
      </c>
      <c r="B66" s="30" t="s">
        <v>84</v>
      </c>
      <c r="C66" s="24">
        <v>120000</v>
      </c>
      <c r="D66" s="24">
        <v>10107.17</v>
      </c>
      <c r="E66" s="24">
        <v>67806.539999999994</v>
      </c>
      <c r="F66" s="8">
        <f t="shared" si="12"/>
        <v>56.505449999999989</v>
      </c>
    </row>
    <row r="67" spans="1:6" x14ac:dyDescent="0.25">
      <c r="A67" s="31" t="s">
        <v>83</v>
      </c>
      <c r="B67" s="30" t="s">
        <v>82</v>
      </c>
      <c r="C67" s="24">
        <v>65000</v>
      </c>
      <c r="D67" s="24">
        <v>11976.9</v>
      </c>
      <c r="E67" s="24">
        <v>50936.9</v>
      </c>
      <c r="F67" s="8">
        <f t="shared" si="12"/>
        <v>78.364461538461541</v>
      </c>
    </row>
    <row r="68" spans="1:6" x14ac:dyDescent="0.25">
      <c r="A68" s="31" t="s">
        <v>81</v>
      </c>
      <c r="B68" s="30" t="s">
        <v>80</v>
      </c>
      <c r="C68" s="24">
        <v>10000</v>
      </c>
      <c r="D68" s="24">
        <v>0</v>
      </c>
      <c r="E68" s="24">
        <v>0</v>
      </c>
      <c r="F68" s="8">
        <v>0</v>
      </c>
    </row>
    <row r="69" spans="1:6" x14ac:dyDescent="0.25">
      <c r="A69" s="31" t="s">
        <v>79</v>
      </c>
      <c r="B69" s="30" t="s">
        <v>78</v>
      </c>
      <c r="C69" s="24">
        <v>55000</v>
      </c>
      <c r="D69" s="24">
        <v>7344</v>
      </c>
      <c r="E69" s="24">
        <v>29701</v>
      </c>
      <c r="F69" s="8">
        <f t="shared" si="12"/>
        <v>54.001818181818187</v>
      </c>
    </row>
    <row r="70" spans="1:6" x14ac:dyDescent="0.25">
      <c r="A70" s="31" t="s">
        <v>77</v>
      </c>
      <c r="B70" s="30" t="s">
        <v>76</v>
      </c>
      <c r="C70" s="24">
        <v>1522500</v>
      </c>
      <c r="D70" s="24">
        <v>186970.91</v>
      </c>
      <c r="E70" s="24">
        <v>1181649.5900000001</v>
      </c>
      <c r="F70" s="8">
        <f t="shared" si="12"/>
        <v>77.612452545156003</v>
      </c>
    </row>
    <row r="71" spans="1:6" s="10" customFormat="1" x14ac:dyDescent="0.25">
      <c r="A71" s="12" t="s">
        <v>75</v>
      </c>
      <c r="B71" s="3" t="s">
        <v>7</v>
      </c>
      <c r="C71" s="27">
        <f>+C72+C73+C74</f>
        <v>3081985.72</v>
      </c>
      <c r="D71" s="27">
        <f t="shared" ref="D71:E71" si="13">+D72+D73+D74</f>
        <v>375176.63</v>
      </c>
      <c r="E71" s="27">
        <f t="shared" si="13"/>
        <v>2275921.2400000002</v>
      </c>
      <c r="F71" s="13">
        <f t="shared" si="12"/>
        <v>73.84593722257739</v>
      </c>
    </row>
    <row r="72" spans="1:6" x14ac:dyDescent="0.25">
      <c r="A72" s="31" t="s">
        <v>74</v>
      </c>
      <c r="B72" s="30" t="s">
        <v>73</v>
      </c>
      <c r="C72" s="24">
        <v>0</v>
      </c>
      <c r="D72" s="24">
        <v>0</v>
      </c>
      <c r="E72" s="24">
        <v>0</v>
      </c>
      <c r="F72" s="8">
        <v>0</v>
      </c>
    </row>
    <row r="73" spans="1:6" x14ac:dyDescent="0.25">
      <c r="A73" s="31" t="s">
        <v>72</v>
      </c>
      <c r="B73" s="30" t="s">
        <v>71</v>
      </c>
      <c r="C73" s="24">
        <v>0</v>
      </c>
      <c r="D73" s="24">
        <v>0</v>
      </c>
      <c r="E73" s="24">
        <v>0</v>
      </c>
      <c r="F73" s="8">
        <v>0</v>
      </c>
    </row>
    <row r="74" spans="1:6" x14ac:dyDescent="0.25">
      <c r="A74" s="31" t="s">
        <v>70</v>
      </c>
      <c r="B74" s="30" t="s">
        <v>69</v>
      </c>
      <c r="C74" s="24">
        <f>3102985.72-21000</f>
        <v>3081985.72</v>
      </c>
      <c r="D74" s="24">
        <v>375176.63</v>
      </c>
      <c r="E74" s="24">
        <v>2275921.2400000002</v>
      </c>
      <c r="F74" s="8">
        <f>E74/C74*100</f>
        <v>73.84593722257739</v>
      </c>
    </row>
    <row r="75" spans="1:6" s="10" customFormat="1" x14ac:dyDescent="0.25">
      <c r="A75" s="12" t="s">
        <v>68</v>
      </c>
      <c r="B75" s="3" t="s">
        <v>6</v>
      </c>
      <c r="C75" s="20">
        <f>+C76</f>
        <v>3069300</v>
      </c>
      <c r="D75" s="20">
        <f t="shared" ref="D75:E75" si="14">+D76</f>
        <v>38543.949999999997</v>
      </c>
      <c r="E75" s="20">
        <f t="shared" si="14"/>
        <v>1274993.6900000002</v>
      </c>
      <c r="F75" s="13">
        <f>E75/C75*100</f>
        <v>41.540210797250197</v>
      </c>
    </row>
    <row r="76" spans="1:6" x14ac:dyDescent="0.25">
      <c r="A76" s="12" t="s">
        <v>67</v>
      </c>
      <c r="B76" s="3" t="s">
        <v>6</v>
      </c>
      <c r="C76" s="20">
        <f>SUM(C77:C83)</f>
        <v>3069300</v>
      </c>
      <c r="D76" s="20">
        <f t="shared" ref="D76:E76" si="15">SUM(D77:D83)</f>
        <v>38543.949999999997</v>
      </c>
      <c r="E76" s="20">
        <f t="shared" si="15"/>
        <v>1274993.6900000002</v>
      </c>
      <c r="F76" s="13">
        <f>E76/C76*100</f>
        <v>41.540210797250197</v>
      </c>
    </row>
    <row r="77" spans="1:6" x14ac:dyDescent="0.25">
      <c r="A77" s="31" t="s">
        <v>66</v>
      </c>
      <c r="B77" s="30" t="s">
        <v>65</v>
      </c>
      <c r="C77" s="24">
        <v>971110</v>
      </c>
      <c r="D77" s="24">
        <v>0</v>
      </c>
      <c r="E77" s="24">
        <v>971110</v>
      </c>
      <c r="F77" s="8">
        <v>0</v>
      </c>
    </row>
    <row r="78" spans="1:6" x14ac:dyDescent="0.25">
      <c r="A78" s="31" t="s">
        <v>64</v>
      </c>
      <c r="B78" s="30" t="s">
        <v>63</v>
      </c>
      <c r="C78" s="24">
        <v>390000</v>
      </c>
      <c r="D78" s="24">
        <v>16800</v>
      </c>
      <c r="E78" s="24">
        <v>92017.62</v>
      </c>
      <c r="F78" s="8">
        <f>E78/C78*100</f>
        <v>23.594261538461538</v>
      </c>
    </row>
    <row r="79" spans="1:6" x14ac:dyDescent="0.25">
      <c r="A79" s="31" t="s">
        <v>62</v>
      </c>
      <c r="B79" s="30" t="s">
        <v>61</v>
      </c>
      <c r="C79" s="24">
        <v>884000</v>
      </c>
      <c r="D79" s="24">
        <v>9438</v>
      </c>
      <c r="E79" s="24">
        <v>31747.03</v>
      </c>
      <c r="F79" s="8">
        <f>E79/C79*100</f>
        <v>3.5912929864253393</v>
      </c>
    </row>
    <row r="80" spans="1:6" x14ac:dyDescent="0.25">
      <c r="A80" s="31" t="s">
        <v>60</v>
      </c>
      <c r="B80" s="30" t="s">
        <v>59</v>
      </c>
      <c r="C80" s="24">
        <v>0</v>
      </c>
      <c r="D80" s="24">
        <v>0</v>
      </c>
      <c r="E80" s="24">
        <v>0</v>
      </c>
      <c r="F80" s="8">
        <v>0</v>
      </c>
    </row>
    <row r="81" spans="1:6" x14ac:dyDescent="0.25">
      <c r="A81" s="31" t="s">
        <v>58</v>
      </c>
      <c r="B81" s="30" t="s">
        <v>57</v>
      </c>
      <c r="C81" s="24">
        <v>203800</v>
      </c>
      <c r="D81" s="24">
        <v>9920.7800000000007</v>
      </c>
      <c r="E81" s="24">
        <v>141116.95000000001</v>
      </c>
      <c r="F81" s="8">
        <f>E81/C81*100</f>
        <v>69.242860647693831</v>
      </c>
    </row>
    <row r="82" spans="1:6" x14ac:dyDescent="0.25">
      <c r="A82" s="31" t="s">
        <v>56</v>
      </c>
      <c r="B82" s="30" t="s">
        <v>55</v>
      </c>
      <c r="C82" s="24">
        <v>308890</v>
      </c>
      <c r="D82" s="24">
        <v>0</v>
      </c>
      <c r="E82" s="24">
        <v>0</v>
      </c>
      <c r="F82" s="8">
        <f>E82/C82*100</f>
        <v>0</v>
      </c>
    </row>
    <row r="83" spans="1:6" x14ac:dyDescent="0.25">
      <c r="A83" s="31" t="s">
        <v>54</v>
      </c>
      <c r="B83" s="30" t="s">
        <v>53</v>
      </c>
      <c r="C83" s="24">
        <v>311500</v>
      </c>
      <c r="D83" s="24">
        <v>2385.17</v>
      </c>
      <c r="E83" s="24">
        <v>39002.089999999997</v>
      </c>
      <c r="F83" s="8">
        <f>E83/C83*100</f>
        <v>12.52073515248796</v>
      </c>
    </row>
    <row r="84" spans="1:6" s="10" customFormat="1" x14ac:dyDescent="0.25">
      <c r="A84" s="12" t="s">
        <v>52</v>
      </c>
      <c r="B84" s="3" t="s">
        <v>4</v>
      </c>
      <c r="C84" s="20">
        <v>0</v>
      </c>
      <c r="D84" s="27">
        <v>0</v>
      </c>
      <c r="E84" s="27">
        <v>0</v>
      </c>
      <c r="F84" s="13">
        <v>0</v>
      </c>
    </row>
    <row r="85" spans="1:6" x14ac:dyDescent="0.25">
      <c r="A85" s="12" t="s">
        <v>51</v>
      </c>
      <c r="B85" s="3" t="s">
        <v>4</v>
      </c>
      <c r="C85" s="20">
        <v>0</v>
      </c>
      <c r="D85" s="27">
        <v>0</v>
      </c>
      <c r="E85" s="27">
        <v>0</v>
      </c>
      <c r="F85" s="13">
        <v>0</v>
      </c>
    </row>
    <row r="86" spans="1:6" x14ac:dyDescent="0.25">
      <c r="A86" s="31" t="s">
        <v>50</v>
      </c>
      <c r="B86" s="30" t="s">
        <v>49</v>
      </c>
      <c r="C86" s="26">
        <v>0</v>
      </c>
      <c r="D86" s="25">
        <v>0</v>
      </c>
      <c r="E86" s="24">
        <v>0</v>
      </c>
      <c r="F86" s="8">
        <v>0</v>
      </c>
    </row>
    <row r="87" spans="1:6" x14ac:dyDescent="0.25">
      <c r="A87" s="31" t="s">
        <v>48</v>
      </c>
      <c r="B87" s="30" t="s">
        <v>47</v>
      </c>
      <c r="C87" s="26">
        <v>0</v>
      </c>
      <c r="D87" s="25">
        <v>0</v>
      </c>
      <c r="E87" s="24">
        <v>0</v>
      </c>
      <c r="F87" s="8">
        <v>0</v>
      </c>
    </row>
    <row r="88" spans="1:6" x14ac:dyDescent="0.25">
      <c r="A88" s="31" t="s">
        <v>46</v>
      </c>
      <c r="B88" s="30" t="s">
        <v>45</v>
      </c>
      <c r="C88" s="26">
        <v>0</v>
      </c>
      <c r="D88" s="25">
        <v>0</v>
      </c>
      <c r="E88" s="24">
        <v>0</v>
      </c>
      <c r="F88" s="8">
        <v>0</v>
      </c>
    </row>
    <row r="89" spans="1:6" s="10" customFormat="1" x14ac:dyDescent="0.25">
      <c r="A89" s="12" t="s">
        <v>44</v>
      </c>
      <c r="B89" s="3" t="s">
        <v>5</v>
      </c>
      <c r="C89" s="27">
        <f>+C90+C96+C93</f>
        <v>1494700</v>
      </c>
      <c r="D89" s="27">
        <f t="shared" ref="D89:E89" si="16">+D90+D96+D93</f>
        <v>199302.67</v>
      </c>
      <c r="E89" s="27">
        <f t="shared" si="16"/>
        <v>1671214.51</v>
      </c>
      <c r="F89" s="13">
        <f>E89/C89*100</f>
        <v>111.80936040677058</v>
      </c>
    </row>
    <row r="90" spans="1:6" x14ac:dyDescent="0.25">
      <c r="A90" s="12" t="s">
        <v>43</v>
      </c>
      <c r="B90" s="3" t="s">
        <v>42</v>
      </c>
      <c r="C90" s="20">
        <f>+C91</f>
        <v>251000</v>
      </c>
      <c r="D90" s="20">
        <f>+D91</f>
        <v>20883</v>
      </c>
      <c r="E90" s="20">
        <f>+E91</f>
        <v>146181</v>
      </c>
      <c r="F90" s="13">
        <f>E90/C90*100</f>
        <v>58.239442231075699</v>
      </c>
    </row>
    <row r="91" spans="1:6" x14ac:dyDescent="0.25">
      <c r="A91" s="31" t="s">
        <v>41</v>
      </c>
      <c r="B91" s="30" t="s">
        <v>40</v>
      </c>
      <c r="C91" s="26">
        <v>251000</v>
      </c>
      <c r="D91" s="24">
        <v>20883</v>
      </c>
      <c r="E91" s="24">
        <v>146181</v>
      </c>
      <c r="F91" s="16">
        <f>E91/C91*100</f>
        <v>58.239442231075699</v>
      </c>
    </row>
    <row r="92" spans="1:6" x14ac:dyDescent="0.25">
      <c r="A92" s="31" t="s">
        <v>39</v>
      </c>
      <c r="B92" s="30" t="s">
        <v>38</v>
      </c>
      <c r="C92" s="26">
        <v>0</v>
      </c>
      <c r="D92" s="24">
        <v>0</v>
      </c>
      <c r="E92" s="24">
        <v>0</v>
      </c>
      <c r="F92" s="16">
        <v>0</v>
      </c>
    </row>
    <row r="93" spans="1:6" x14ac:dyDescent="0.25">
      <c r="A93" s="12" t="s">
        <v>37</v>
      </c>
      <c r="B93" s="3" t="s">
        <v>36</v>
      </c>
      <c r="C93" s="20">
        <v>0</v>
      </c>
      <c r="D93" s="34">
        <v>0</v>
      </c>
      <c r="E93" s="27">
        <v>0</v>
      </c>
      <c r="F93" s="17">
        <v>0</v>
      </c>
    </row>
    <row r="94" spans="1:6" x14ac:dyDescent="0.25">
      <c r="A94" s="31" t="s">
        <v>35</v>
      </c>
      <c r="B94" s="30" t="s">
        <v>34</v>
      </c>
      <c r="C94" s="26">
        <v>0</v>
      </c>
      <c r="D94" s="34">
        <v>0</v>
      </c>
      <c r="E94" s="24">
        <v>0</v>
      </c>
      <c r="F94" s="18">
        <v>0</v>
      </c>
    </row>
    <row r="95" spans="1:6" x14ac:dyDescent="0.25">
      <c r="A95" s="31" t="s">
        <v>33</v>
      </c>
      <c r="B95" s="30" t="s">
        <v>32</v>
      </c>
      <c r="C95" s="32">
        <v>0</v>
      </c>
      <c r="D95" s="25">
        <v>0</v>
      </c>
      <c r="E95" s="24">
        <v>0</v>
      </c>
      <c r="F95" s="26">
        <v>0</v>
      </c>
    </row>
    <row r="96" spans="1:6" x14ac:dyDescent="0.25">
      <c r="A96" s="12" t="s">
        <v>31</v>
      </c>
      <c r="B96" s="3" t="s">
        <v>29</v>
      </c>
      <c r="C96" s="28">
        <f>+C97</f>
        <v>1243700</v>
      </c>
      <c r="D96" s="28">
        <f t="shared" ref="D96:E96" si="17">+D97</f>
        <v>178419.67</v>
      </c>
      <c r="E96" s="20">
        <f t="shared" si="17"/>
        <v>1525033.51</v>
      </c>
      <c r="F96" s="20">
        <f>E96/C96*100</f>
        <v>122.62068907292756</v>
      </c>
    </row>
    <row r="97" spans="1:6" x14ac:dyDescent="0.25">
      <c r="A97" s="31" t="s">
        <v>30</v>
      </c>
      <c r="B97" s="30" t="s">
        <v>29</v>
      </c>
      <c r="C97" s="33">
        <v>1243700</v>
      </c>
      <c r="D97" s="24">
        <v>178419.67</v>
      </c>
      <c r="E97" s="24">
        <v>1525033.51</v>
      </c>
      <c r="F97" s="23">
        <f>E97/C97*100</f>
        <v>122.62068907292756</v>
      </c>
    </row>
    <row r="98" spans="1:6" s="10" customFormat="1" x14ac:dyDescent="0.25">
      <c r="A98" s="12" t="s">
        <v>28</v>
      </c>
      <c r="B98" s="3" t="s">
        <v>27</v>
      </c>
      <c r="C98" s="28">
        <f>+C99+C100+C101</f>
        <v>310000</v>
      </c>
      <c r="D98" s="28">
        <f t="shared" ref="D98:E98" si="18">+D99+D100+D101</f>
        <v>19416.63</v>
      </c>
      <c r="E98" s="20">
        <f t="shared" si="18"/>
        <v>217364.02</v>
      </c>
      <c r="F98" s="20">
        <f>E98/C98*100</f>
        <v>70.117425806451607</v>
      </c>
    </row>
    <row r="99" spans="1:6" x14ac:dyDescent="0.25">
      <c r="A99" s="31" t="s">
        <v>26</v>
      </c>
      <c r="B99" s="30" t="s">
        <v>25</v>
      </c>
      <c r="C99" s="33">
        <v>300000</v>
      </c>
      <c r="D99" s="24">
        <f>18033.83+1382.8</f>
        <v>19416.63</v>
      </c>
      <c r="E99" s="24">
        <v>217364.02</v>
      </c>
      <c r="F99" s="19">
        <f>E99/C99*100</f>
        <v>72.454673333333332</v>
      </c>
    </row>
    <row r="100" spans="1:6" x14ac:dyDescent="0.25">
      <c r="A100" s="31" t="s">
        <v>24</v>
      </c>
      <c r="B100" s="30" t="s">
        <v>23</v>
      </c>
      <c r="C100" s="33">
        <v>10000</v>
      </c>
      <c r="D100" s="24">
        <v>0</v>
      </c>
      <c r="E100" s="24">
        <v>0</v>
      </c>
      <c r="F100" s="19">
        <v>0</v>
      </c>
    </row>
    <row r="101" spans="1:6" x14ac:dyDescent="0.25">
      <c r="A101" s="31" t="s">
        <v>22</v>
      </c>
      <c r="B101" s="30" t="s">
        <v>21</v>
      </c>
      <c r="C101" s="24">
        <v>0</v>
      </c>
      <c r="D101" s="24">
        <v>0</v>
      </c>
      <c r="E101" s="24">
        <v>0</v>
      </c>
      <c r="F101" s="8">
        <v>0</v>
      </c>
    </row>
    <row r="102" spans="1:6" s="10" customFormat="1" ht="15" customHeight="1" thickBot="1" x14ac:dyDescent="0.3">
      <c r="A102" s="11" t="s">
        <v>20</v>
      </c>
      <c r="B102" s="4" t="s">
        <v>19</v>
      </c>
      <c r="C102" s="29">
        <f>SUM(C6,C75,C84,C89,C98)</f>
        <v>15900000</v>
      </c>
      <c r="D102" s="29">
        <f t="shared" ref="D102" si="19">SUM(D6,D75,D84,D89,D98)</f>
        <v>1263649.0599999998</v>
      </c>
      <c r="E102" s="29">
        <f>SUM(E6,E75,E84,E89,E98)</f>
        <v>9635035.8900000006</v>
      </c>
      <c r="F102" s="5">
        <f>E102/C102*100</f>
        <v>60.597710000000006</v>
      </c>
    </row>
    <row r="104" spans="1:6" ht="12" customHeight="1" x14ac:dyDescent="0.25">
      <c r="C104" s="15"/>
      <c r="D104" s="15"/>
      <c r="E104" s="15"/>
    </row>
    <row r="105" spans="1:6" x14ac:dyDescent="0.25">
      <c r="C105" s="15"/>
      <c r="D105" s="15"/>
      <c r="E105" s="15"/>
    </row>
    <row r="106" spans="1:6" x14ac:dyDescent="0.25">
      <c r="C106" s="15"/>
      <c r="D106" s="15"/>
      <c r="E106" s="15"/>
    </row>
    <row r="107" spans="1:6" x14ac:dyDescent="0.25">
      <c r="C107" s="15"/>
      <c r="D107" s="15"/>
      <c r="E107" s="15"/>
    </row>
    <row r="108" spans="1:6" x14ac:dyDescent="0.25">
      <c r="C108" s="15"/>
      <c r="D108" s="15"/>
      <c r="E108" s="15"/>
    </row>
    <row r="109" spans="1:6" x14ac:dyDescent="0.25">
      <c r="D109" s="15"/>
      <c r="E109" s="15"/>
    </row>
    <row r="110" spans="1:6" x14ac:dyDescent="0.25">
      <c r="E110" s="15"/>
    </row>
    <row r="111" spans="1:6" x14ac:dyDescent="0.25">
      <c r="D111" s="15"/>
      <c r="E111" s="15"/>
    </row>
    <row r="112" spans="1:6" x14ac:dyDescent="0.25">
      <c r="E112" s="15"/>
    </row>
    <row r="113" spans="2:5" x14ac:dyDescent="0.25">
      <c r="E113" s="15"/>
    </row>
    <row r="114" spans="2:5" x14ac:dyDescent="0.25">
      <c r="C114" s="15"/>
    </row>
    <row r="115" spans="2:5" x14ac:dyDescent="0.25">
      <c r="C115" s="15"/>
    </row>
    <row r="116" spans="2:5" ht="14.5" x14ac:dyDescent="0.35">
      <c r="B116" s="35"/>
      <c r="C116" s="35"/>
      <c r="E116" s="15"/>
    </row>
    <row r="117" spans="2:5" ht="14.5" x14ac:dyDescent="0.35">
      <c r="B117" s="36"/>
      <c r="C117" s="37"/>
      <c r="E117" s="15"/>
    </row>
    <row r="118" spans="2:5" ht="14.5" x14ac:dyDescent="0.35">
      <c r="B118" s="36"/>
      <c r="C118" s="37"/>
      <c r="E118" s="15"/>
    </row>
    <row r="119" spans="2:5" ht="14.5" x14ac:dyDescent="0.35">
      <c r="B119" s="36"/>
      <c r="C119" s="37"/>
      <c r="E119" s="15"/>
    </row>
    <row r="120" spans="2:5" ht="14.5" x14ac:dyDescent="0.35">
      <c r="B120" s="36"/>
      <c r="C120" s="37"/>
    </row>
    <row r="121" spans="2:5" ht="14.5" x14ac:dyDescent="0.35">
      <c r="B121" s="36"/>
      <c r="C121" s="37"/>
    </row>
    <row r="122" spans="2:5" ht="14.5" x14ac:dyDescent="0.35">
      <c r="B122" s="36"/>
      <c r="C122" s="37"/>
    </row>
    <row r="123" spans="2:5" ht="14.5" x14ac:dyDescent="0.35">
      <c r="B123" s="36"/>
      <c r="C123" s="37"/>
    </row>
    <row r="124" spans="2:5" ht="14.5" x14ac:dyDescent="0.35">
      <c r="B124" s="36"/>
      <c r="C124" s="37"/>
      <c r="E124" s="15"/>
    </row>
    <row r="125" spans="2:5" ht="14.5" x14ac:dyDescent="0.35">
      <c r="B125" s="36"/>
      <c r="C125" s="37"/>
      <c r="E125" s="15"/>
    </row>
    <row r="126" spans="2:5" ht="14.5" x14ac:dyDescent="0.35">
      <c r="B126" s="36"/>
      <c r="C126" s="37"/>
      <c r="E126" s="15"/>
    </row>
    <row r="127" spans="2:5" ht="14.5" x14ac:dyDescent="0.35">
      <c r="B127" s="36"/>
      <c r="C127" s="37"/>
    </row>
    <row r="128" spans="2:5" ht="14.5" x14ac:dyDescent="0.35">
      <c r="B128" s="36"/>
      <c r="C128" s="37"/>
    </row>
    <row r="129" spans="1:5" ht="14.5" x14ac:dyDescent="0.35">
      <c r="B129" s="36"/>
      <c r="C129" s="37"/>
    </row>
    <row r="130" spans="1:5" ht="14.5" x14ac:dyDescent="0.35">
      <c r="B130" s="36"/>
      <c r="C130" s="37"/>
    </row>
    <row r="131" spans="1:5" ht="14.5" x14ac:dyDescent="0.35">
      <c r="B131" s="35"/>
      <c r="C131" s="41"/>
    </row>
    <row r="132" spans="1:5" ht="14.5" x14ac:dyDescent="0.35">
      <c r="B132"/>
      <c r="C132"/>
    </row>
    <row r="133" spans="1:5" ht="11.5" x14ac:dyDescent="0.25">
      <c r="B133" s="42"/>
      <c r="C133" s="42"/>
      <c r="D133" s="42"/>
      <c r="E133" s="7"/>
    </row>
    <row r="134" spans="1:5" x14ac:dyDescent="0.25">
      <c r="A134" s="43"/>
      <c r="B134" s="7"/>
      <c r="C134" s="7"/>
      <c r="D134" s="7"/>
      <c r="E134" s="7"/>
    </row>
    <row r="135" spans="1:5" ht="11.5" x14ac:dyDescent="0.25">
      <c r="A135" s="43"/>
      <c r="B135" s="44"/>
      <c r="C135" s="45"/>
      <c r="D135" s="7"/>
      <c r="E135" s="9"/>
    </row>
    <row r="136" spans="1:5" ht="11.5" x14ac:dyDescent="0.25">
      <c r="A136" s="43"/>
      <c r="B136" s="46"/>
      <c r="C136" s="21"/>
      <c r="D136" s="14"/>
      <c r="E136" s="21"/>
    </row>
    <row r="137" spans="1:5" ht="11.5" x14ac:dyDescent="0.25">
      <c r="A137" s="43"/>
      <c r="B137" s="47"/>
      <c r="C137" s="14"/>
      <c r="D137" s="7"/>
      <c r="E137" s="14"/>
    </row>
    <row r="138" spans="1:5" ht="11.5" x14ac:dyDescent="0.25">
      <c r="A138" s="43"/>
      <c r="B138" s="47"/>
      <c r="C138" s="14"/>
      <c r="D138" s="7"/>
      <c r="E138" s="22"/>
    </row>
    <row r="139" spans="1:5" ht="11.5" x14ac:dyDescent="0.25">
      <c r="A139" s="43"/>
      <c r="B139" s="47"/>
      <c r="C139" s="14"/>
      <c r="D139" s="7"/>
      <c r="E139" s="22"/>
    </row>
    <row r="140" spans="1:5" ht="11.5" x14ac:dyDescent="0.25">
      <c r="A140" s="43"/>
      <c r="B140" s="47"/>
      <c r="C140" s="14"/>
      <c r="D140" s="7"/>
      <c r="E140" s="22"/>
    </row>
    <row r="141" spans="1:5" ht="11.5" x14ac:dyDescent="0.25">
      <c r="A141" s="43"/>
      <c r="B141" s="47"/>
      <c r="C141" s="14"/>
      <c r="D141" s="7"/>
      <c r="E141" s="38"/>
    </row>
    <row r="142" spans="1:5" ht="11.5" x14ac:dyDescent="0.25">
      <c r="A142" s="43"/>
      <c r="B142" s="47"/>
      <c r="C142" s="14"/>
      <c r="D142" s="7"/>
      <c r="E142" s="39"/>
    </row>
    <row r="143" spans="1:5" ht="11.5" x14ac:dyDescent="0.25">
      <c r="A143" s="43"/>
      <c r="B143" s="46"/>
      <c r="C143" s="21"/>
      <c r="D143" s="7"/>
      <c r="E143" s="21"/>
    </row>
    <row r="144" spans="1:5" ht="11.5" x14ac:dyDescent="0.25">
      <c r="A144" s="7"/>
      <c r="B144" s="46"/>
      <c r="C144" s="21"/>
      <c r="D144" s="7"/>
      <c r="E144" s="21"/>
    </row>
    <row r="145" spans="1:6" ht="11.5" x14ac:dyDescent="0.25">
      <c r="A145" s="7"/>
      <c r="B145" s="46"/>
      <c r="C145" s="21"/>
      <c r="D145" s="7"/>
      <c r="E145" s="21"/>
      <c r="F145" s="15"/>
    </row>
    <row r="146" spans="1:6" ht="11.5" x14ac:dyDescent="0.25">
      <c r="A146" s="7"/>
      <c r="B146" s="46"/>
      <c r="C146" s="21"/>
      <c r="D146" s="7"/>
      <c r="E146" s="21"/>
      <c r="F146" s="15"/>
    </row>
    <row r="147" spans="1:6" ht="11.5" x14ac:dyDescent="0.25">
      <c r="A147" s="7"/>
      <c r="B147" s="46"/>
      <c r="C147" s="21"/>
      <c r="D147" s="7"/>
      <c r="E147" s="21"/>
      <c r="F147" s="15"/>
    </row>
    <row r="148" spans="1:6" ht="11.5" x14ac:dyDescent="0.25">
      <c r="A148" s="7"/>
      <c r="B148" s="46"/>
      <c r="C148" s="21"/>
      <c r="D148" s="7"/>
      <c r="E148" s="21"/>
    </row>
    <row r="149" spans="1:6" ht="11.5" x14ac:dyDescent="0.25">
      <c r="A149" s="7"/>
      <c r="B149" s="46"/>
      <c r="C149" s="21"/>
      <c r="D149" s="7"/>
      <c r="E149" s="21"/>
      <c r="F149" s="15"/>
    </row>
    <row r="150" spans="1:6" ht="11.5" x14ac:dyDescent="0.25">
      <c r="A150" s="7"/>
      <c r="B150" s="46"/>
      <c r="C150" s="21"/>
      <c r="D150" s="7"/>
      <c r="E150" s="21"/>
      <c r="F150" s="7"/>
    </row>
    <row r="151" spans="1:6" ht="11.5" x14ac:dyDescent="0.25">
      <c r="A151" s="7"/>
      <c r="B151" s="47"/>
      <c r="C151" s="14"/>
      <c r="D151" s="7"/>
      <c r="E151" s="14"/>
    </row>
    <row r="152" spans="1:6" ht="11.5" x14ac:dyDescent="0.25">
      <c r="A152" s="7"/>
      <c r="B152" s="46"/>
      <c r="C152" s="21"/>
      <c r="D152" s="7"/>
      <c r="E152" s="21"/>
    </row>
    <row r="153" spans="1:6" ht="26.25" customHeight="1" x14ac:dyDescent="0.25">
      <c r="A153" s="7"/>
      <c r="B153" s="48"/>
      <c r="C153" s="21"/>
      <c r="D153" s="7"/>
      <c r="E153" s="21"/>
      <c r="F153" s="15"/>
    </row>
    <row r="154" spans="1:6" ht="11.5" x14ac:dyDescent="0.25">
      <c r="A154" s="7"/>
      <c r="B154" s="46"/>
      <c r="C154" s="21"/>
      <c r="D154" s="7"/>
      <c r="E154" s="21"/>
    </row>
    <row r="155" spans="1:6" ht="11.5" x14ac:dyDescent="0.25">
      <c r="A155" s="7"/>
      <c r="B155" s="46"/>
      <c r="C155" s="21"/>
      <c r="D155" s="7"/>
      <c r="E155" s="21"/>
    </row>
    <row r="156" spans="1:6" ht="11.5" x14ac:dyDescent="0.25">
      <c r="A156" s="7"/>
      <c r="B156" s="46"/>
      <c r="C156" s="21"/>
      <c r="D156" s="7"/>
      <c r="E156" s="21"/>
      <c r="F156" s="15"/>
    </row>
    <row r="157" spans="1:6" ht="11.5" x14ac:dyDescent="0.25">
      <c r="A157" s="7"/>
      <c r="B157" s="46"/>
      <c r="C157" s="21"/>
      <c r="D157" s="7"/>
      <c r="E157" s="21"/>
      <c r="F157" s="15"/>
    </row>
    <row r="158" spans="1:6" ht="11.5" x14ac:dyDescent="0.25">
      <c r="A158" s="7"/>
      <c r="B158" s="49"/>
      <c r="C158" s="21"/>
      <c r="D158" s="7"/>
      <c r="E158" s="21"/>
      <c r="F158" s="15"/>
    </row>
    <row r="159" spans="1:6" x14ac:dyDescent="0.25">
      <c r="A159" s="7"/>
      <c r="B159" s="7"/>
      <c r="C159" s="7"/>
      <c r="D159" s="7"/>
      <c r="E159" s="14"/>
    </row>
    <row r="160" spans="1:6" x14ac:dyDescent="0.25">
      <c r="A160" s="43"/>
      <c r="B160" s="14"/>
      <c r="C160" s="50"/>
      <c r="D160" s="7"/>
      <c r="E160" s="14"/>
      <c r="F160" s="40"/>
    </row>
    <row r="161" spans="1:6" x14ac:dyDescent="0.25">
      <c r="A161" s="43"/>
      <c r="B161" s="14"/>
      <c r="C161" s="14"/>
      <c r="D161" s="14"/>
      <c r="E161" s="14"/>
    </row>
    <row r="162" spans="1:6" x14ac:dyDescent="0.25">
      <c r="B162" s="15"/>
      <c r="C162" s="15"/>
      <c r="D162" s="15"/>
      <c r="E162" s="15"/>
    </row>
    <row r="163" spans="1:6" x14ac:dyDescent="0.25">
      <c r="C163" s="15"/>
      <c r="E163" s="15"/>
      <c r="F163" s="15"/>
    </row>
    <row r="164" spans="1:6" x14ac:dyDescent="0.25">
      <c r="C164" s="15"/>
      <c r="E164" s="15"/>
    </row>
    <row r="165" spans="1:6" x14ac:dyDescent="0.25">
      <c r="C165" s="15"/>
    </row>
    <row r="166" spans="1:6" x14ac:dyDescent="0.25">
      <c r="C166" s="15"/>
    </row>
    <row r="168" spans="1:6" x14ac:dyDescent="0.25">
      <c r="C168" s="15"/>
      <c r="E168" s="15"/>
      <c r="F168" s="15"/>
    </row>
  </sheetData>
  <mergeCells count="2">
    <mergeCell ref="E2:F2"/>
    <mergeCell ref="A4:F4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FE3F6-8DC5-472C-85BF-75DE0471CD4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korisnik</cp:lastModifiedBy>
  <cp:lastPrinted>2025-09-29T11:50:29Z</cp:lastPrinted>
  <dcterms:created xsi:type="dcterms:W3CDTF">2022-03-10T10:46:30Z</dcterms:created>
  <dcterms:modified xsi:type="dcterms:W3CDTF">2025-10-01T11:45:47Z</dcterms:modified>
</cp:coreProperties>
</file>