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 tabRatio="50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696" i="1" l="1"/>
  <c r="E696" i="1"/>
  <c r="F673" i="1"/>
  <c r="E673" i="1"/>
  <c r="F646" i="1"/>
  <c r="E646" i="1"/>
  <c r="F625" i="1"/>
  <c r="F623" i="1" s="1"/>
  <c r="E625" i="1"/>
  <c r="F589" i="1"/>
  <c r="E589" i="1"/>
  <c r="F568" i="1"/>
  <c r="E568" i="1"/>
  <c r="E566" i="1" s="1"/>
  <c r="F546" i="1"/>
  <c r="E546" i="1"/>
  <c r="F518" i="1"/>
  <c r="E518" i="1"/>
  <c r="F492" i="1"/>
  <c r="E492" i="1"/>
  <c r="F470" i="1"/>
  <c r="E470" i="1"/>
  <c r="F449" i="1"/>
  <c r="E449" i="1"/>
  <c r="F423" i="1"/>
  <c r="E423" i="1"/>
  <c r="F387" i="1"/>
  <c r="E387" i="1"/>
  <c r="F337" i="1"/>
  <c r="E337" i="1"/>
  <c r="F295" i="1"/>
  <c r="E295" i="1"/>
  <c r="F272" i="1"/>
  <c r="E272" i="1"/>
  <c r="F242" i="1"/>
  <c r="E242" i="1"/>
  <c r="E212" i="1"/>
  <c r="E100" i="1"/>
  <c r="E189" i="1"/>
  <c r="F155" i="1"/>
  <c r="E155" i="1"/>
  <c r="F154" i="1"/>
  <c r="E154" i="1"/>
  <c r="F153" i="1"/>
  <c r="E153" i="1"/>
  <c r="F152" i="1"/>
  <c r="E152" i="1"/>
  <c r="F101" i="1"/>
  <c r="E101" i="1"/>
  <c r="E186" i="1"/>
  <c r="E185" i="1"/>
  <c r="F170" i="1"/>
  <c r="E170" i="1"/>
  <c r="E97" i="1"/>
  <c r="E9" i="1"/>
  <c r="G706" i="1"/>
  <c r="F566" i="1"/>
  <c r="G583" i="1"/>
  <c r="G582" i="1"/>
  <c r="G581" i="1"/>
  <c r="G578" i="1"/>
  <c r="G153" i="1" l="1"/>
  <c r="F115" i="1"/>
  <c r="E115" i="1"/>
  <c r="E116" i="1"/>
  <c r="G435" i="1"/>
  <c r="F385" i="1"/>
  <c r="E385" i="1"/>
  <c r="G397" i="1"/>
  <c r="G371" i="1"/>
  <c r="G370" i="1"/>
  <c r="G323" i="1"/>
  <c r="G328" i="1"/>
  <c r="E117" i="1"/>
  <c r="G214" i="1"/>
  <c r="G215" i="1"/>
  <c r="G216" i="1"/>
  <c r="G217" i="1"/>
  <c r="E19" i="1"/>
  <c r="F19" i="1"/>
  <c r="G71" i="1"/>
  <c r="F186" i="1"/>
  <c r="F130" i="1"/>
  <c r="F129" i="1"/>
  <c r="F128" i="1"/>
  <c r="F133" i="1"/>
  <c r="E133" i="1"/>
  <c r="G353" i="1"/>
  <c r="E118" i="1"/>
  <c r="F104" i="1"/>
  <c r="E104" i="1"/>
  <c r="F188" i="1"/>
  <c r="E188" i="1"/>
  <c r="F187" i="1"/>
  <c r="E187" i="1"/>
  <c r="F185" i="1"/>
  <c r="F118" i="1"/>
  <c r="F117" i="1"/>
  <c r="F113" i="1"/>
  <c r="F162" i="1"/>
  <c r="E162" i="1"/>
  <c r="E130" i="1"/>
  <c r="E113" i="1"/>
  <c r="E98" i="1"/>
  <c r="F98" i="1"/>
  <c r="E99" i="1"/>
  <c r="F99" i="1"/>
  <c r="F100" i="1"/>
  <c r="F97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574" i="1"/>
  <c r="G575" i="1"/>
  <c r="G570" i="1"/>
  <c r="G571" i="1"/>
  <c r="G572" i="1"/>
  <c r="G573" i="1"/>
  <c r="F165" i="1"/>
  <c r="E165" i="1"/>
  <c r="G661" i="1"/>
  <c r="G339" i="1"/>
  <c r="G340" i="1"/>
  <c r="G341" i="1"/>
  <c r="G342" i="1"/>
  <c r="G350" i="1"/>
  <c r="G351" i="1"/>
  <c r="G352" i="1"/>
  <c r="G356" i="1"/>
  <c r="G357" i="1"/>
  <c r="G358" i="1"/>
  <c r="G359" i="1"/>
  <c r="G360" i="1"/>
  <c r="G361" i="1"/>
  <c r="F293" i="1"/>
  <c r="E293" i="1"/>
  <c r="G313" i="1"/>
  <c r="G314" i="1"/>
  <c r="G315" i="1"/>
  <c r="G316" i="1"/>
  <c r="G317" i="1"/>
  <c r="G318" i="1"/>
  <c r="G319" i="1"/>
  <c r="G320" i="1"/>
  <c r="G321" i="1"/>
  <c r="G322" i="1"/>
  <c r="G324" i="1"/>
  <c r="G325" i="1"/>
  <c r="G326" i="1"/>
  <c r="G327" i="1"/>
  <c r="G329" i="1"/>
  <c r="G330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295" i="1"/>
  <c r="G309" i="1"/>
  <c r="G310" i="1"/>
  <c r="G311" i="1"/>
  <c r="G312" i="1"/>
  <c r="G331" i="1"/>
  <c r="E335" i="1"/>
  <c r="F335" i="1"/>
  <c r="G337" i="1"/>
  <c r="G338" i="1"/>
  <c r="G343" i="1"/>
  <c r="G344" i="1"/>
  <c r="G345" i="1"/>
  <c r="G346" i="1"/>
  <c r="G347" i="1"/>
  <c r="G348" i="1"/>
  <c r="G349" i="1"/>
  <c r="G354" i="1"/>
  <c r="G355" i="1"/>
  <c r="G362" i="1"/>
  <c r="G363" i="1"/>
  <c r="G364" i="1"/>
  <c r="G365" i="1"/>
  <c r="G366" i="1"/>
  <c r="E239" i="1"/>
  <c r="F239" i="1"/>
  <c r="F9" i="1"/>
  <c r="E22" i="1"/>
  <c r="F22" i="1"/>
  <c r="E25" i="1"/>
  <c r="F25" i="1"/>
  <c r="E27" i="1"/>
  <c r="F27" i="1"/>
  <c r="E30" i="1"/>
  <c r="F30" i="1"/>
  <c r="E34" i="1"/>
  <c r="F34" i="1"/>
  <c r="E38" i="1"/>
  <c r="F38" i="1"/>
  <c r="E40" i="1"/>
  <c r="F40" i="1"/>
  <c r="E44" i="1"/>
  <c r="F44" i="1"/>
  <c r="E48" i="1"/>
  <c r="F48" i="1"/>
  <c r="E51" i="1"/>
  <c r="F51" i="1"/>
  <c r="E53" i="1"/>
  <c r="F53" i="1"/>
  <c r="E57" i="1"/>
  <c r="E56" i="1" s="1"/>
  <c r="E55" i="1" s="1"/>
  <c r="F57" i="1"/>
  <c r="F56" i="1" s="1"/>
  <c r="F55" i="1" s="1"/>
  <c r="E60" i="1"/>
  <c r="F60" i="1"/>
  <c r="E63" i="1"/>
  <c r="F63" i="1"/>
  <c r="E66" i="1"/>
  <c r="F66" i="1"/>
  <c r="E69" i="1"/>
  <c r="F69" i="1"/>
  <c r="E75" i="1"/>
  <c r="E74" i="1" s="1"/>
  <c r="E73" i="1" s="1"/>
  <c r="F75" i="1"/>
  <c r="F74" i="1" s="1"/>
  <c r="F73" i="1" s="1"/>
  <c r="F189" i="1"/>
  <c r="F151" i="1"/>
  <c r="E151" i="1"/>
  <c r="F140" i="1"/>
  <c r="E140" i="1"/>
  <c r="F132" i="1"/>
  <c r="E132" i="1"/>
  <c r="E184" i="1" l="1"/>
  <c r="E190" i="1"/>
  <c r="E96" i="1"/>
  <c r="F96" i="1"/>
  <c r="G165" i="1"/>
  <c r="G335" i="1"/>
  <c r="G155" i="1"/>
  <c r="G151" i="1"/>
  <c r="F8" i="1"/>
  <c r="F65" i="1"/>
  <c r="E65" i="1"/>
  <c r="F59" i="1"/>
  <c r="E59" i="1"/>
  <c r="F47" i="1"/>
  <c r="E47" i="1"/>
  <c r="F29" i="1"/>
  <c r="E29" i="1"/>
  <c r="F24" i="1"/>
  <c r="E24" i="1"/>
  <c r="E8" i="1"/>
  <c r="F120" i="1"/>
  <c r="E120" i="1"/>
  <c r="F109" i="1"/>
  <c r="E109" i="1"/>
  <c r="F108" i="1"/>
  <c r="E108" i="1"/>
  <c r="F107" i="1"/>
  <c r="E107" i="1"/>
  <c r="F105" i="1"/>
  <c r="E105" i="1"/>
  <c r="E103" i="1"/>
  <c r="F694" i="1"/>
  <c r="E694" i="1"/>
  <c r="F671" i="1"/>
  <c r="E671" i="1"/>
  <c r="G683" i="1"/>
  <c r="F644" i="1"/>
  <c r="E644" i="1"/>
  <c r="E623" i="1"/>
  <c r="F544" i="1"/>
  <c r="E544" i="1"/>
  <c r="G556" i="1"/>
  <c r="G530" i="1"/>
  <c r="F516" i="1"/>
  <c r="E516" i="1"/>
  <c r="G533" i="1"/>
  <c r="G534" i="1"/>
  <c r="F490" i="1"/>
  <c r="E490" i="1"/>
  <c r="F468" i="1"/>
  <c r="E468" i="1"/>
  <c r="F447" i="1"/>
  <c r="E447" i="1"/>
  <c r="F421" i="1"/>
  <c r="E421" i="1"/>
  <c r="G434" i="1"/>
  <c r="G402" i="1"/>
  <c r="G403" i="1"/>
  <c r="G404" i="1"/>
  <c r="F270" i="1"/>
  <c r="E270" i="1"/>
  <c r="G12" i="1"/>
  <c r="G46" i="1"/>
  <c r="G41" i="1"/>
  <c r="G42" i="1"/>
  <c r="G10" i="1"/>
  <c r="G13" i="1"/>
  <c r="G14" i="1"/>
  <c r="G15" i="1"/>
  <c r="G16" i="1"/>
  <c r="G17" i="1"/>
  <c r="G18" i="1"/>
  <c r="G20" i="1"/>
  <c r="G21" i="1"/>
  <c r="G23" i="1"/>
  <c r="G26" i="1"/>
  <c r="G28" i="1"/>
  <c r="G31" i="1"/>
  <c r="G32" i="1"/>
  <c r="G33" i="1"/>
  <c r="G35" i="1"/>
  <c r="G36" i="1"/>
  <c r="G37" i="1"/>
  <c r="G39" i="1"/>
  <c r="G43" i="1"/>
  <c r="G45" i="1"/>
  <c r="G49" i="1"/>
  <c r="G50" i="1"/>
  <c r="G52" i="1"/>
  <c r="G54" i="1"/>
  <c r="G58" i="1"/>
  <c r="G61" i="1"/>
  <c r="G62" i="1"/>
  <c r="G64" i="1"/>
  <c r="G67" i="1"/>
  <c r="G68" i="1"/>
  <c r="G70" i="1"/>
  <c r="G72" i="1"/>
  <c r="G76" i="1"/>
  <c r="G105" i="1" l="1"/>
  <c r="E7" i="1"/>
  <c r="F7" i="1"/>
  <c r="E168" i="1"/>
  <c r="E167" i="1" s="1"/>
  <c r="G75" i="1" l="1"/>
  <c r="G69" i="1"/>
  <c r="G19" i="1"/>
  <c r="G22" i="1"/>
  <c r="F111" i="1"/>
  <c r="E111" i="1"/>
  <c r="F116" i="1"/>
  <c r="F126" i="1"/>
  <c r="E126" i="1"/>
  <c r="F164" i="1"/>
  <c r="E164" i="1"/>
  <c r="F587" i="1"/>
  <c r="E587" i="1"/>
  <c r="G280" i="1"/>
  <c r="G154" i="1" l="1"/>
  <c r="G9" i="1"/>
  <c r="G30" i="1"/>
  <c r="G34" i="1"/>
  <c r="G38" i="1"/>
  <c r="G40" i="1"/>
  <c r="G44" i="1"/>
  <c r="G51" i="1"/>
  <c r="G53" i="1"/>
  <c r="G63" i="1"/>
  <c r="G66" i="1"/>
  <c r="G27" i="1"/>
  <c r="G25" i="1"/>
  <c r="G48" i="1"/>
  <c r="G57" i="1"/>
  <c r="G60" i="1"/>
  <c r="G8" i="1"/>
  <c r="G29" i="1"/>
  <c r="G24" i="1" l="1"/>
  <c r="E77" i="1"/>
  <c r="G65" i="1"/>
  <c r="G73" i="1"/>
  <c r="G74" i="1"/>
  <c r="G56" i="1"/>
  <c r="G59" i="1"/>
  <c r="G47" i="1"/>
  <c r="F77" i="1"/>
  <c r="G696" i="1"/>
  <c r="G697" i="1"/>
  <c r="G698" i="1"/>
  <c r="G699" i="1"/>
  <c r="G700" i="1"/>
  <c r="G701" i="1"/>
  <c r="G702" i="1"/>
  <c r="G703" i="1"/>
  <c r="G704" i="1"/>
  <c r="G705" i="1"/>
  <c r="G707" i="1"/>
  <c r="G708" i="1"/>
  <c r="G730" i="1"/>
  <c r="G731" i="1"/>
  <c r="G732" i="1"/>
  <c r="G734" i="1"/>
  <c r="G735" i="1"/>
  <c r="G736" i="1"/>
  <c r="G737" i="1"/>
  <c r="G738" i="1"/>
  <c r="G673" i="1"/>
  <c r="G674" i="1"/>
  <c r="G675" i="1"/>
  <c r="G676" i="1"/>
  <c r="G677" i="1"/>
  <c r="G678" i="1"/>
  <c r="G679" i="1"/>
  <c r="G680" i="1"/>
  <c r="G681" i="1"/>
  <c r="G682" i="1"/>
  <c r="G684" i="1"/>
  <c r="G685" i="1"/>
  <c r="G686" i="1"/>
  <c r="G687" i="1"/>
  <c r="G688" i="1"/>
  <c r="G689" i="1"/>
  <c r="G690" i="1"/>
  <c r="G671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2" i="1"/>
  <c r="G663" i="1"/>
  <c r="G664" i="1"/>
  <c r="G665" i="1"/>
  <c r="G666" i="1"/>
  <c r="G667" i="1"/>
  <c r="G64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23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587" i="1"/>
  <c r="G568" i="1"/>
  <c r="G569" i="1"/>
  <c r="G576" i="1"/>
  <c r="G577" i="1"/>
  <c r="G579" i="1"/>
  <c r="G580" i="1"/>
  <c r="G566" i="1"/>
  <c r="G546" i="1"/>
  <c r="G547" i="1"/>
  <c r="G548" i="1"/>
  <c r="G549" i="1"/>
  <c r="G550" i="1"/>
  <c r="G551" i="1"/>
  <c r="G552" i="1"/>
  <c r="G553" i="1"/>
  <c r="G554" i="1"/>
  <c r="G555" i="1"/>
  <c r="G557" i="1"/>
  <c r="G558" i="1"/>
  <c r="G559" i="1"/>
  <c r="G560" i="1"/>
  <c r="G561" i="1"/>
  <c r="G562" i="1"/>
  <c r="G544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1" i="1"/>
  <c r="G532" i="1"/>
  <c r="G535" i="1"/>
  <c r="G536" i="1"/>
  <c r="G537" i="1"/>
  <c r="G538" i="1"/>
  <c r="G539" i="1"/>
  <c r="G540" i="1"/>
  <c r="G516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490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6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47" i="1"/>
  <c r="G424" i="1"/>
  <c r="G425" i="1"/>
  <c r="G426" i="1"/>
  <c r="G427" i="1"/>
  <c r="G428" i="1"/>
  <c r="G430" i="1"/>
  <c r="G423" i="1"/>
  <c r="G429" i="1"/>
  <c r="G431" i="1"/>
  <c r="G432" i="1"/>
  <c r="G433" i="1"/>
  <c r="G436" i="1"/>
  <c r="G437" i="1"/>
  <c r="G438" i="1"/>
  <c r="G439" i="1"/>
  <c r="G440" i="1"/>
  <c r="G441" i="1"/>
  <c r="G442" i="1"/>
  <c r="G443" i="1"/>
  <c r="G421" i="1"/>
  <c r="G387" i="1"/>
  <c r="G388" i="1"/>
  <c r="G389" i="1"/>
  <c r="G390" i="1"/>
  <c r="G391" i="1"/>
  <c r="G392" i="1"/>
  <c r="G393" i="1"/>
  <c r="G394" i="1"/>
  <c r="G395" i="1"/>
  <c r="G396" i="1"/>
  <c r="G398" i="1"/>
  <c r="G399" i="1"/>
  <c r="G400" i="1"/>
  <c r="G401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385" i="1"/>
  <c r="G367" i="1"/>
  <c r="G368" i="1"/>
  <c r="G369" i="1"/>
  <c r="G372" i="1"/>
  <c r="G373" i="1"/>
  <c r="G374" i="1"/>
  <c r="G375" i="1"/>
  <c r="G376" i="1"/>
  <c r="G377" i="1"/>
  <c r="G378" i="1"/>
  <c r="G379" i="1"/>
  <c r="G380" i="1"/>
  <c r="G381" i="1"/>
  <c r="G293" i="1"/>
  <c r="G272" i="1"/>
  <c r="G273" i="1"/>
  <c r="G274" i="1"/>
  <c r="G275" i="1"/>
  <c r="G276" i="1"/>
  <c r="G277" i="1"/>
  <c r="G278" i="1"/>
  <c r="G279" i="1"/>
  <c r="G281" i="1"/>
  <c r="G282" i="1"/>
  <c r="G283" i="1"/>
  <c r="G284" i="1"/>
  <c r="G285" i="1"/>
  <c r="G286" i="1"/>
  <c r="G287" i="1"/>
  <c r="G288" i="1"/>
  <c r="G289" i="1"/>
  <c r="G270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39" i="1"/>
  <c r="G213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F212" i="1"/>
  <c r="F210" i="1" s="1"/>
  <c r="F741" i="1" s="1"/>
  <c r="E210" i="1" l="1"/>
  <c r="E741" i="1" s="1"/>
  <c r="G741" i="1" s="1"/>
  <c r="G694" i="1"/>
  <c r="G55" i="1"/>
  <c r="G733" i="1"/>
  <c r="G212" i="1"/>
  <c r="F169" i="1"/>
  <c r="F173" i="1"/>
  <c r="E173" i="1"/>
  <c r="F172" i="1"/>
  <c r="F171" i="1" s="1"/>
  <c r="E172" i="1"/>
  <c r="E171" i="1" s="1"/>
  <c r="E169" i="1"/>
  <c r="E166" i="1" s="1"/>
  <c r="F168" i="1"/>
  <c r="F167" i="1" s="1"/>
  <c r="F163" i="1"/>
  <c r="E163" i="1"/>
  <c r="F161" i="1"/>
  <c r="E161" i="1"/>
  <c r="F160" i="1"/>
  <c r="E160" i="1"/>
  <c r="F159" i="1"/>
  <c r="E159" i="1"/>
  <c r="F158" i="1"/>
  <c r="F157" i="1" s="1"/>
  <c r="E158" i="1"/>
  <c r="E157" i="1" s="1"/>
  <c r="F150" i="1"/>
  <c r="E150" i="1"/>
  <c r="F149" i="1"/>
  <c r="E149" i="1"/>
  <c r="F148" i="1"/>
  <c r="E148" i="1"/>
  <c r="F147" i="1"/>
  <c r="F146" i="1" s="1"/>
  <c r="E147" i="1"/>
  <c r="E146" i="1" s="1"/>
  <c r="F145" i="1"/>
  <c r="E145" i="1"/>
  <c r="F144" i="1"/>
  <c r="E144" i="1"/>
  <c r="F143" i="1"/>
  <c r="E143" i="1"/>
  <c r="F142" i="1"/>
  <c r="E142" i="1"/>
  <c r="F141" i="1"/>
  <c r="E141" i="1"/>
  <c r="F139" i="1"/>
  <c r="E139" i="1"/>
  <c r="F136" i="1"/>
  <c r="F135" i="1" s="1"/>
  <c r="F134" i="1" s="1"/>
  <c r="E136" i="1"/>
  <c r="E135" i="1" s="1"/>
  <c r="E134" i="1" s="1"/>
  <c r="F131" i="1"/>
  <c r="F127" i="1" s="1"/>
  <c r="E131" i="1"/>
  <c r="E129" i="1"/>
  <c r="E128" i="1"/>
  <c r="F124" i="1"/>
  <c r="F123" i="1" s="1"/>
  <c r="E124" i="1"/>
  <c r="E123" i="1" s="1"/>
  <c r="F122" i="1"/>
  <c r="F121" i="1" s="1"/>
  <c r="E122" i="1"/>
  <c r="E121" i="1" s="1"/>
  <c r="F119" i="1"/>
  <c r="E119" i="1"/>
  <c r="G164" i="1"/>
  <c r="G111" i="1"/>
  <c r="F114" i="1"/>
  <c r="F112" i="1" s="1"/>
  <c r="E114" i="1"/>
  <c r="F110" i="1"/>
  <c r="E110" i="1"/>
  <c r="E106" i="1" s="1"/>
  <c r="F103" i="1"/>
  <c r="F102" i="1" s="1"/>
  <c r="G77" i="1"/>
  <c r="F125" i="1"/>
  <c r="E125" i="1"/>
  <c r="G116" i="1"/>
  <c r="E156" i="1" l="1"/>
  <c r="F106" i="1"/>
  <c r="G146" i="1"/>
  <c r="G186" i="1"/>
  <c r="F156" i="1"/>
  <c r="G210" i="1"/>
  <c r="G133" i="1"/>
  <c r="G161" i="1"/>
  <c r="G163" i="1"/>
  <c r="G124" i="1"/>
  <c r="G158" i="1"/>
  <c r="G170" i="1"/>
  <c r="G187" i="1"/>
  <c r="G109" i="1"/>
  <c r="G150" i="1"/>
  <c r="F184" i="1"/>
  <c r="F190" i="1"/>
  <c r="G128" i="1"/>
  <c r="G172" i="1"/>
  <c r="G103" i="1"/>
  <c r="G145" i="1"/>
  <c r="G159" i="1"/>
  <c r="G185" i="1"/>
  <c r="G188" i="1"/>
  <c r="G115" i="1"/>
  <c r="G107" i="1"/>
  <c r="G108" i="1"/>
  <c r="G110" i="1"/>
  <c r="G114" i="1"/>
  <c r="G98" i="1"/>
  <c r="E127" i="1"/>
  <c r="G141" i="1"/>
  <c r="G97" i="1"/>
  <c r="F166" i="1"/>
  <c r="G152" i="1"/>
  <c r="G149" i="1"/>
  <c r="G148" i="1"/>
  <c r="E138" i="1"/>
  <c r="G143" i="1"/>
  <c r="G140" i="1"/>
  <c r="G131" i="1"/>
  <c r="G129" i="1"/>
  <c r="G122" i="1"/>
  <c r="G168" i="1"/>
  <c r="G136" i="1"/>
  <c r="G126" i="1"/>
  <c r="G139" i="1"/>
  <c r="G118" i="1"/>
  <c r="G162" i="1"/>
  <c r="E102" i="1"/>
  <c r="G104" i="1"/>
  <c r="G120" i="1"/>
  <c r="G132" i="1"/>
  <c r="G144" i="1"/>
  <c r="G160" i="1"/>
  <c r="G173" i="1"/>
  <c r="G134" i="1"/>
  <c r="E112" i="1"/>
  <c r="G113" i="1"/>
  <c r="G99" i="1"/>
  <c r="G101" i="1"/>
  <c r="G100" i="1"/>
  <c r="G117" i="1"/>
  <c r="G123" i="1"/>
  <c r="G125" i="1"/>
  <c r="G130" i="1"/>
  <c r="G142" i="1"/>
  <c r="G147" i="1"/>
  <c r="G169" i="1"/>
  <c r="G171" i="1"/>
  <c r="G189" i="1"/>
  <c r="G135" i="1"/>
  <c r="G119" i="1"/>
  <c r="G121" i="1"/>
  <c r="G167" i="1"/>
  <c r="E95" i="1" l="1"/>
  <c r="E137" i="1"/>
  <c r="F138" i="1"/>
  <c r="F137" i="1" s="1"/>
  <c r="G127" i="1"/>
  <c r="G96" i="1"/>
  <c r="G112" i="1"/>
  <c r="G157" i="1"/>
  <c r="G184" i="1"/>
  <c r="F95" i="1"/>
  <c r="G156" i="1"/>
  <c r="G190" i="1"/>
  <c r="G102" i="1"/>
  <c r="G166" i="1"/>
  <c r="G7" i="1"/>
  <c r="G106" i="1"/>
  <c r="E174" i="1" l="1"/>
  <c r="E191" i="1" s="1"/>
  <c r="G138" i="1"/>
  <c r="F174" i="1"/>
  <c r="F191" i="1" s="1"/>
  <c r="G137" i="1"/>
  <c r="G95" i="1"/>
  <c r="G191" i="1" l="1"/>
  <c r="G174" i="1"/>
</calcChain>
</file>

<file path=xl/sharedStrings.xml><?xml version="1.0" encoding="utf-8"?>
<sst xmlns="http://schemas.openxmlformats.org/spreadsheetml/2006/main" count="1165" uniqueCount="364">
  <si>
    <t>OPIS</t>
  </si>
  <si>
    <t>01</t>
  </si>
  <si>
    <t>Služba Predsjednika</t>
  </si>
  <si>
    <t>411</t>
  </si>
  <si>
    <t>Bruto zarade i doprinosi na teret poslodavca</t>
  </si>
  <si>
    <t>4111</t>
  </si>
  <si>
    <t>Neto zarade</t>
  </si>
  <si>
    <t>4112</t>
  </si>
  <si>
    <t>Porez na zarade</t>
  </si>
  <si>
    <t>4113</t>
  </si>
  <si>
    <t>Doprinosi na teret zaposlenog</t>
  </si>
  <si>
    <t>4114</t>
  </si>
  <si>
    <t>Doprinosi na teret poslodavca</t>
  </si>
  <si>
    <t>4115</t>
  </si>
  <si>
    <t>Opštinski prirez</t>
  </si>
  <si>
    <t>412</t>
  </si>
  <si>
    <t>Ostala lična primanja</t>
  </si>
  <si>
    <t>4127</t>
  </si>
  <si>
    <t>Ostale naknade</t>
  </si>
  <si>
    <t>413</t>
  </si>
  <si>
    <t>Rashodi za materijal</t>
  </si>
  <si>
    <t>4131</t>
  </si>
  <si>
    <t>Administrativni materijal</t>
  </si>
  <si>
    <t>4133</t>
  </si>
  <si>
    <t>Materijal za posebne namjene</t>
  </si>
  <si>
    <t>4139</t>
  </si>
  <si>
    <t>Ostali rashod za materijal</t>
  </si>
  <si>
    <t>414</t>
  </si>
  <si>
    <t>Rashodi za usluge</t>
  </si>
  <si>
    <t>4141</t>
  </si>
  <si>
    <t>Službena putovanja</t>
  </si>
  <si>
    <t>4142</t>
  </si>
  <si>
    <t>Reprezentacija</t>
  </si>
  <si>
    <t>4143</t>
  </si>
  <si>
    <t>Komunikacione usluge</t>
  </si>
  <si>
    <t>4147</t>
  </si>
  <si>
    <t>Konsultantske usluge, projekti i studije</t>
  </si>
  <si>
    <t>4149</t>
  </si>
  <si>
    <t>Ostale usluge</t>
  </si>
  <si>
    <t>415</t>
  </si>
  <si>
    <t>Rashodi za tekuće održavanje</t>
  </si>
  <si>
    <t>4153</t>
  </si>
  <si>
    <t>Tekuće održavanje opreme</t>
  </si>
  <si>
    <t>431</t>
  </si>
  <si>
    <t>Transferi institucijama, pojedincima, nevladinom i javnom sektoru</t>
  </si>
  <si>
    <t>4316</t>
  </si>
  <si>
    <t>Transferi za jednokratne socijalne pomoći</t>
  </si>
  <si>
    <t>441</t>
  </si>
  <si>
    <t>Kapitalni izdaci</t>
  </si>
  <si>
    <t>4415</t>
  </si>
  <si>
    <t>Izdaci za opremu</t>
  </si>
  <si>
    <t>4416</t>
  </si>
  <si>
    <t>Izdaci za investiciono održavanje</t>
  </si>
  <si>
    <t>463</t>
  </si>
  <si>
    <t>Otplata obaveza iz prethodnih godina</t>
  </si>
  <si>
    <t>4631</t>
  </si>
  <si>
    <t>Otplata obaveza iz prethodnog perioda</t>
  </si>
  <si>
    <t>46315</t>
  </si>
  <si>
    <t>Otplata neizmirenih obaveza iz prethodnih godina</t>
  </si>
  <si>
    <t>02</t>
  </si>
  <si>
    <t>Služba za skupštinske poslove</t>
  </si>
  <si>
    <t>4126</t>
  </si>
  <si>
    <t>Naknada skupstinskim poslanicima</t>
  </si>
  <si>
    <t>41271</t>
  </si>
  <si>
    <t>Ostale naknade (Savjeti, radna tijela,etičke komisije i drugo)</t>
  </si>
  <si>
    <t>4315</t>
  </si>
  <si>
    <t>Transferi političkim partijama, strankama i udruženjima</t>
  </si>
  <si>
    <t>46312</t>
  </si>
  <si>
    <t>Otplata neizmirenih obaveza za odborničke naknade</t>
  </si>
  <si>
    <t>46313</t>
  </si>
  <si>
    <t>Otplata po osnovu transfera političkim partijama, strankama i udruženjima</t>
  </si>
  <si>
    <t>03</t>
  </si>
  <si>
    <t>Služba Glavnog Administratora</t>
  </si>
  <si>
    <t>422</t>
  </si>
  <si>
    <t>Sredstva za tehnološke viškove</t>
  </si>
  <si>
    <t>4222</t>
  </si>
  <si>
    <t>Otpremnine za tehnološke viškove</t>
  </si>
  <si>
    <t>04</t>
  </si>
  <si>
    <t>432</t>
  </si>
  <si>
    <t>Ostali transferi</t>
  </si>
  <si>
    <t>4326</t>
  </si>
  <si>
    <t>Transferi javnim preduzećima</t>
  </si>
  <si>
    <t>43265</t>
  </si>
  <si>
    <t>DOO Agencija za izgradnju i razvoj Berana</t>
  </si>
  <si>
    <t>4413</t>
  </si>
  <si>
    <t>Izdaci za građevinske objekte</t>
  </si>
  <si>
    <t>Pripremni radovi na izgradnji ZOO vrta</t>
  </si>
  <si>
    <t>05</t>
  </si>
  <si>
    <t>Sekretarijat za opštu upravu i društvene djelatnosti</t>
  </si>
  <si>
    <t>419</t>
  </si>
  <si>
    <t>Ostali izdaci</t>
  </si>
  <si>
    <t>4191</t>
  </si>
  <si>
    <t>Izdaci po osnovu isplate ugovora o djelu</t>
  </si>
  <si>
    <t>4199</t>
  </si>
  <si>
    <t>Ostalo</t>
  </si>
  <si>
    <t>41991</t>
  </si>
  <si>
    <t>Rodna ravnopravnost</t>
  </si>
  <si>
    <t>41992</t>
  </si>
  <si>
    <t>Kancelarija za prevenciju narkomanije</t>
  </si>
  <si>
    <t>4312</t>
  </si>
  <si>
    <t>Transferi obrazovanju</t>
  </si>
  <si>
    <t>4317</t>
  </si>
  <si>
    <t>Transferi za lična primanja pripravnika</t>
  </si>
  <si>
    <t>4318</t>
  </si>
  <si>
    <t>Ostali transferi pojedincima</t>
  </si>
  <si>
    <t>43181</t>
  </si>
  <si>
    <t>4319</t>
  </si>
  <si>
    <t>Ostali transferi institucijama</t>
  </si>
  <si>
    <t>43191</t>
  </si>
  <si>
    <t>Transferi mjesnim zajednicama</t>
  </si>
  <si>
    <t>43192</t>
  </si>
  <si>
    <t>Transferi turističkoj organizaciji</t>
  </si>
  <si>
    <t>43193</t>
  </si>
  <si>
    <t>JU "Dnevni centar za djecu i omladinu a smetnjama i teškoćama u razvoju</t>
  </si>
  <si>
    <t>43194</t>
  </si>
  <si>
    <t>Crveni krst</t>
  </si>
  <si>
    <t>43262</t>
  </si>
  <si>
    <t>DOO Radio Berane</t>
  </si>
  <si>
    <t>43264</t>
  </si>
  <si>
    <t>DOO Benergo</t>
  </si>
  <si>
    <t>43266</t>
  </si>
  <si>
    <t>DOO Regionalni biznis centar</t>
  </si>
  <si>
    <t>4134</t>
  </si>
  <si>
    <t>Rashodi za energiju</t>
  </si>
  <si>
    <t>4196</t>
  </si>
  <si>
    <t>Komunalne naknade</t>
  </si>
  <si>
    <t>4313</t>
  </si>
  <si>
    <t>Transferi institucijama kulture i sporta</t>
  </si>
  <si>
    <t>43132</t>
  </si>
  <si>
    <t>Transferi institucijama kulture</t>
  </si>
  <si>
    <t>431327</t>
  </si>
  <si>
    <t>431329</t>
  </si>
  <si>
    <t>Ostali transferi za kulturu</t>
  </si>
  <si>
    <t>4419</t>
  </si>
  <si>
    <t>Ostali kapitalni izdaci</t>
  </si>
  <si>
    <t>06</t>
  </si>
  <si>
    <t>Sekretarijat za finansije i ekonomski razvoj</t>
  </si>
  <si>
    <t>4144</t>
  </si>
  <si>
    <t>Bankarske usluge i negativne kursne razlike</t>
  </si>
  <si>
    <t>416</t>
  </si>
  <si>
    <t>Kamate</t>
  </si>
  <si>
    <t>4161</t>
  </si>
  <si>
    <t>Kamate rezidentima</t>
  </si>
  <si>
    <t>461</t>
  </si>
  <si>
    <t>Otplata duga</t>
  </si>
  <si>
    <t>4611</t>
  </si>
  <si>
    <t>Otplata hartija od vrijednosti i kredita rezidentima</t>
  </si>
  <si>
    <t>46314</t>
  </si>
  <si>
    <t>Reprogram poreskog duga</t>
  </si>
  <si>
    <t>471</t>
  </si>
  <si>
    <t>Tekuća budžetska rezerva</t>
  </si>
  <si>
    <t>4711</t>
  </si>
  <si>
    <t>472</t>
  </si>
  <si>
    <t>Stalna budžetska rezerva</t>
  </si>
  <si>
    <t>4721</t>
  </si>
  <si>
    <t>07</t>
  </si>
  <si>
    <t>Sekretarijat za planiranje i uređenje prostora</t>
  </si>
  <si>
    <t>41471</t>
  </si>
  <si>
    <t>Izrade projekata</t>
  </si>
  <si>
    <t>414713</t>
  </si>
  <si>
    <t>Geodetske podloge za projektnu i plansku dokumentaciju</t>
  </si>
  <si>
    <t>414714</t>
  </si>
  <si>
    <t>08</t>
  </si>
  <si>
    <t>Sekretarijat za inspekcijske poslove</t>
  </si>
  <si>
    <t>09</t>
  </si>
  <si>
    <t>Komunalna policija</t>
  </si>
  <si>
    <t>10</t>
  </si>
  <si>
    <t>Direkcija za imovinu</t>
  </si>
  <si>
    <t>417</t>
  </si>
  <si>
    <t>Renta</t>
  </si>
  <si>
    <t>4171</t>
  </si>
  <si>
    <t>Zakup objekata</t>
  </si>
  <si>
    <t>4192</t>
  </si>
  <si>
    <t>Izdaci po osnovu troškova sudskih postupaka</t>
  </si>
  <si>
    <t>4412</t>
  </si>
  <si>
    <t>Izdaci za lokalnu infrastrukturu</t>
  </si>
  <si>
    <t>11</t>
  </si>
  <si>
    <t>Služba zaštite</t>
  </si>
  <si>
    <t>12</t>
  </si>
  <si>
    <t>Uprava za naplatu lokalnih javnih prihoda</t>
  </si>
  <si>
    <t>13</t>
  </si>
  <si>
    <t>Izrada i održavanje softvera</t>
  </si>
  <si>
    <t>14</t>
  </si>
  <si>
    <t>Služba za zajedničke poslove</t>
  </si>
  <si>
    <t>4135</t>
  </si>
  <si>
    <t>Rashodi za gorivo</t>
  </si>
  <si>
    <t>4194</t>
  </si>
  <si>
    <t>Osiguranje</t>
  </si>
  <si>
    <t>15</t>
  </si>
  <si>
    <t>Služba za unutrašnju reviziju</t>
  </si>
  <si>
    <t>16</t>
  </si>
  <si>
    <t>Sekretarijat za komunalno-stambene poslove i saobraćaj</t>
  </si>
  <si>
    <t>43261</t>
  </si>
  <si>
    <t>DOO Komunalno</t>
  </si>
  <si>
    <t>43267</t>
  </si>
  <si>
    <t>DOO Parking servis</t>
  </si>
  <si>
    <t>17</t>
  </si>
  <si>
    <t>Sekretarijat za poljoprivredu, turizam, vodoprivredu i zaštitu životne sredine</t>
  </si>
  <si>
    <t>418</t>
  </si>
  <si>
    <t>Subvencije</t>
  </si>
  <si>
    <t>4181</t>
  </si>
  <si>
    <t>Subvencije za proizvodnju i pružanje usluga</t>
  </si>
  <si>
    <t>18</t>
  </si>
  <si>
    <t>Sekretarijat za sport, kulturu, omladinu i saradnju sa NVO</t>
  </si>
  <si>
    <t>43131</t>
  </si>
  <si>
    <t>Transferi institucijama sporta</t>
  </si>
  <si>
    <t>431311</t>
  </si>
  <si>
    <t>Transferi prema sportskim klubovima</t>
  </si>
  <si>
    <t>431312</t>
  </si>
  <si>
    <t>MOSI</t>
  </si>
  <si>
    <t>431313</t>
  </si>
  <si>
    <t>Sportska rekreacija i sport osoba sa invaliditetom</t>
  </si>
  <si>
    <t>431314</t>
  </si>
  <si>
    <t>Stručno usavršavanje</t>
  </si>
  <si>
    <t>431316</t>
  </si>
  <si>
    <t>Godišnja priznanja i nagrade</t>
  </si>
  <si>
    <t>431317</t>
  </si>
  <si>
    <t>Školski sport</t>
  </si>
  <si>
    <t>431318</t>
  </si>
  <si>
    <t>Organizacije sportskih manifestacija</t>
  </si>
  <si>
    <t>431319</t>
  </si>
  <si>
    <t>Ostali transferi za sport</t>
  </si>
  <si>
    <t>431325</t>
  </si>
  <si>
    <t>Organizacija koncerata</t>
  </si>
  <si>
    <t>431326</t>
  </si>
  <si>
    <t>Likovni susret "Djeca na asfaltu" i Foto izložba</t>
  </si>
  <si>
    <t>Dan bijelog štapa</t>
  </si>
  <si>
    <t>431328</t>
  </si>
  <si>
    <t>Veče poezije "Ladica Đinđuva po trgu prosuta"</t>
  </si>
  <si>
    <t>4314</t>
  </si>
  <si>
    <t>Transferi nevladinim organizacijama</t>
  </si>
  <si>
    <t>43263</t>
  </si>
  <si>
    <t>DOO Sportski centar</t>
  </si>
  <si>
    <t>OPŠTI DIO</t>
  </si>
  <si>
    <t>Ekonomska klasifikacija</t>
  </si>
  <si>
    <t>PLAN</t>
  </si>
  <si>
    <t>REALIZOVANO</t>
  </si>
  <si>
    <t>INDEX</t>
  </si>
  <si>
    <t>PRIMICI</t>
  </si>
  <si>
    <t>Tekući prihodi</t>
  </si>
  <si>
    <t>Porezi</t>
  </si>
  <si>
    <t>Porez na dohodak fizičkih lica</t>
  </si>
  <si>
    <t>Porez na lična primanja zaposlenih kod pravnih lica</t>
  </si>
  <si>
    <t>Porez na lična primanja zaposlenih kod fizičkih lica</t>
  </si>
  <si>
    <t>Porez na ostala lična primanja</t>
  </si>
  <si>
    <t>Porez na prihode od samostalne djelatnosti po stvarnom dohotku</t>
  </si>
  <si>
    <t>Porez na prihode od samostalne djelatnosti u paušalnom iznosu</t>
  </si>
  <si>
    <t>Porez na prihode od imovine i imovinskih prava</t>
  </si>
  <si>
    <t>Porez na prihode od kapitala</t>
  </si>
  <si>
    <t>Porez na kapitalne dobitke</t>
  </si>
  <si>
    <t>Porez na dohodak po godišnjoj prijavi</t>
  </si>
  <si>
    <t>Porez na imovinu</t>
  </si>
  <si>
    <t>Porez na nepokretnost</t>
  </si>
  <si>
    <t>Porez na promet nepokretnosti</t>
  </si>
  <si>
    <t>Lokalni porezi</t>
  </si>
  <si>
    <t>Prirez porezu na dohodak fizičkih lica</t>
  </si>
  <si>
    <t>Takse</t>
  </si>
  <si>
    <t>Administrativne takse</t>
  </si>
  <si>
    <t>Lokalne administrativne takse</t>
  </si>
  <si>
    <t>Lokalne komunalne takse</t>
  </si>
  <si>
    <t>Naknade</t>
  </si>
  <si>
    <t>Naknade za korišćenje dobara od opšteg interesa</t>
  </si>
  <si>
    <t>Naknada za korišćenje voda</t>
  </si>
  <si>
    <t>Naknada za izvađeni materijal</t>
  </si>
  <si>
    <t>Naknada za zaštitu voda od zagađivanja</t>
  </si>
  <si>
    <t>Naknade za korišćenje prirodnih dobara</t>
  </si>
  <si>
    <t>Naknada za korišćenje šuma</t>
  </si>
  <si>
    <t>Naknada za korišćenje rudnog bogatstva</t>
  </si>
  <si>
    <t>Naknada za korišćenje mineralnih sirovina</t>
  </si>
  <si>
    <t>Naknade za uređivanje i izgradnju građevinskog zemljišta</t>
  </si>
  <si>
    <t>Naknada za uređivanje i izgradnju građevinskog  zemljišta</t>
  </si>
  <si>
    <t>Naknade za puteve</t>
  </si>
  <si>
    <t>Godišnja naknada pri registraciji drumskih motornih vozila</t>
  </si>
  <si>
    <t>Ostali prihodi</t>
  </si>
  <si>
    <t>Novčane kazne i oduzete imovinske koristi</t>
  </si>
  <si>
    <t>Novčane kazne izrečene u prekršajnom i drugom postupku</t>
  </si>
  <si>
    <t>Prihodi od kamata za neblagovremeno plaćene obaveze</t>
  </si>
  <si>
    <t>Prihodi koje organi ostvaruju vršenjem svoje djelatnosti</t>
  </si>
  <si>
    <t>Prihodi od djelatnosti organa</t>
  </si>
  <si>
    <t>Primici od prodaje imovine</t>
  </si>
  <si>
    <t>Primici od prodaje nefinansijske imovine</t>
  </si>
  <si>
    <t>Prodaja nepokretnosti</t>
  </si>
  <si>
    <t>Prodaja nepokretnosti u korist Budžeta</t>
  </si>
  <si>
    <t>Primici od otplate kredita</t>
  </si>
  <si>
    <t>Primici od otplate kredita datih drugim nivoima vlasti</t>
  </si>
  <si>
    <t>Primici od otplate kredita datih javnim preduzecima</t>
  </si>
  <si>
    <t>Sredstva prenešena iz prethodne godine</t>
  </si>
  <si>
    <t>Donacije i transferi</t>
  </si>
  <si>
    <t>Donacije</t>
  </si>
  <si>
    <t>Tekuće donacije</t>
  </si>
  <si>
    <t>Kapitalne donacije</t>
  </si>
  <si>
    <t xml:space="preserve">Transferi </t>
  </si>
  <si>
    <t>Transferi od budžeta Države</t>
  </si>
  <si>
    <t>Transferi od Egalizacionog fonda</t>
  </si>
  <si>
    <t>Pozajmice i krediti</t>
  </si>
  <si>
    <t>Pozajmice i krediti od domaćih izvora</t>
  </si>
  <si>
    <t>Pozajmice i krediti od domaćih finansijskih institucija</t>
  </si>
  <si>
    <t>UKUPNO</t>
  </si>
  <si>
    <t>IZDACI</t>
  </si>
  <si>
    <t>I OPERATIVNI BUDŽET</t>
  </si>
  <si>
    <t>5</t>
  </si>
  <si>
    <t>Tekući izdaci</t>
  </si>
  <si>
    <t>Doprinos na teret zaposlenog</t>
  </si>
  <si>
    <t>Doprinos na teret poslodavca</t>
  </si>
  <si>
    <t>Naknada skupštinskim poslanicima</t>
  </si>
  <si>
    <t xml:space="preserve">Administrativni materijal </t>
  </si>
  <si>
    <t>Transferi za socijalnu zaštitu</t>
  </si>
  <si>
    <t>JU "Dnevni centar za djecu I omladinu a smetnjama i teškoćama u razvoju</t>
  </si>
  <si>
    <t>Otplata dugova</t>
  </si>
  <si>
    <t>Rezerve</t>
  </si>
  <si>
    <t>II KAPITALNI BUDŽET</t>
  </si>
  <si>
    <t>Investiciono održavanje</t>
  </si>
  <si>
    <t>Ostali rashodi za materijal</t>
  </si>
  <si>
    <t xml:space="preserve">     I PRIMICI</t>
  </si>
  <si>
    <t>POSEBNI DIO</t>
  </si>
  <si>
    <t>OPERATIVNI BUDŽET</t>
  </si>
  <si>
    <t>IZDACI PO ORGANIZACIONOJ I EKONOMSKOJ KLASIFIKACIJI</t>
  </si>
  <si>
    <t>Organizaciona klasifikacija</t>
  </si>
  <si>
    <t>Index (%)</t>
  </si>
  <si>
    <t>UKUPNO:</t>
  </si>
  <si>
    <t>Ukupno izdaci:</t>
  </si>
  <si>
    <t>Ukupno kapitalni budžet:</t>
  </si>
  <si>
    <t>Ukupno operativni budžet:</t>
  </si>
  <si>
    <t>Transferi od Zavoda za zapošljavanje</t>
  </si>
  <si>
    <t>Naknada za postavljanje natpisa na putu i pored puta</t>
  </si>
  <si>
    <t>Ostale naknade za puteve</t>
  </si>
  <si>
    <t>Ostale naknade - prihod od zakupa</t>
  </si>
  <si>
    <t>Komunalna naknada</t>
  </si>
  <si>
    <t>Primici od otplate kredita i sredstva prenesena iz prethodne godine</t>
  </si>
  <si>
    <t>Transferi za jednokratne socijalne pomoći - komisija</t>
  </si>
  <si>
    <t>Projekat treće dijete i mladi bračni parovi</t>
  </si>
  <si>
    <t xml:space="preserve">Ostalo </t>
  </si>
  <si>
    <t>Podrška ženskom preduzetništvu</t>
  </si>
  <si>
    <t>Izrada programa privremenih objekata</t>
  </si>
  <si>
    <t>Nabavka službenih automobila</t>
  </si>
  <si>
    <t>Sanacija i adaptacija opštinskih prostorija</t>
  </si>
  <si>
    <t>Ostali kapitalni izdaci - zajednički poslovi</t>
  </si>
  <si>
    <t>JU Centar za kulturu</t>
  </si>
  <si>
    <t>Služba glavnog gradskog arhitekte</t>
  </si>
  <si>
    <t>Sekretarijat za investicije i projekte</t>
  </si>
  <si>
    <t>Uređenje biznis zone</t>
  </si>
  <si>
    <t>Natkrivanje tribina gradskog stadiona</t>
  </si>
  <si>
    <t>Izgradnja zgrade penzionera i zaposlenih</t>
  </si>
  <si>
    <t>Fasade u užem centru grada</t>
  </si>
  <si>
    <t>Ifad projekat</t>
  </si>
  <si>
    <t>Ostale naknade (Savjeti, radna tijela, etičke komisije i drugo</t>
  </si>
  <si>
    <t>44121</t>
  </si>
  <si>
    <t>44122</t>
  </si>
  <si>
    <t>Uređenje gradskih parkova i javnih površina</t>
  </si>
  <si>
    <t>Troškovi lokalnih izbora</t>
  </si>
  <si>
    <t>Studentske stipendije</t>
  </si>
  <si>
    <t>Revizija planskih dokumenata</t>
  </si>
  <si>
    <t>JU Polimski muzej</t>
  </si>
  <si>
    <t>DOO Vodovod i kanalizacija</t>
  </si>
  <si>
    <t>Zakup termina u sportskim objektima</t>
  </si>
  <si>
    <t>Izgradnja zgrade za lica sa posebnim potrebama 27+</t>
  </si>
  <si>
    <t>Pripremni radovi na izgradnji Postrojenja za prečišćavanje kanalizacionog mulja</t>
  </si>
  <si>
    <t>Radovi u ulici Todora Đeda Vojvodića - ograda</t>
  </si>
  <si>
    <t>Prekogranični projekat INTEREG-CG/IT/AL</t>
  </si>
  <si>
    <t>Dobrovoljni davaoci krvi</t>
  </si>
  <si>
    <t>Subnor i Obnor</t>
  </si>
  <si>
    <t xml:space="preserve">  </t>
  </si>
  <si>
    <t xml:space="preserve">Ostali transferi pojedincima </t>
  </si>
  <si>
    <t>Transferi za izgradnju hrama u Beranama i ostalim vjerskim zajednicama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</si>
</sst>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3" x14ac:knownFonts="1">
    <font>
      <sz val="10"/>
      <color indexed="8"/>
      <name val="ARIAL"/>
      <charset val="1"/>
    </font>
    <font>
      <b/>
      <sz val="10"/>
      <name val="Arial"/>
      <family val="2"/>
    </font>
    <font>
      <sz val="10"/>
      <name val="Arial"/>
      <family val="2"/>
    </font>
    <font>
      <sz val="8"/>
      <name val="Cambria"/>
      <family val="1"/>
      <scheme val="major"/>
    </font>
    <font>
      <b/>
      <sz val="14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b/>
      <sz val="14"/>
      <name val="Arial"/>
      <family val="2"/>
    </font>
    <font>
      <b/>
      <sz val="16"/>
      <name val="Cambria"/>
      <family val="1"/>
      <scheme val="major"/>
    </font>
    <font>
      <b/>
      <sz val="12"/>
      <name val="Cambria"/>
      <family val="1"/>
      <scheme val="major"/>
    </font>
    <font>
      <sz val="10"/>
      <color indexed="8"/>
      <name val="ARIAL"/>
      <charset val="1"/>
    </font>
    <font>
      <b/>
      <sz val="10"/>
      <name val="Franklin Gothic Book"/>
      <family val="2"/>
    </font>
    <font>
      <b/>
      <sz val="9"/>
      <name val="Franklin Gothic Book"/>
      <family val="2"/>
    </font>
    <font>
      <sz val="8"/>
      <name val="Franklin Gothic Book"/>
      <family val="2"/>
    </font>
    <font>
      <sz val="10"/>
      <name val="ARIAL"/>
      <charset val="1"/>
    </font>
    <font>
      <sz val="18"/>
      <name val="Franklin Gothic Medium Cond"/>
      <family val="2"/>
    </font>
    <font>
      <b/>
      <sz val="9"/>
      <name val="Franklin Gothic Book"/>
      <charset val="1"/>
    </font>
    <font>
      <b/>
      <sz val="8"/>
      <name val="Franklin Gothic Book"/>
      <family val="2"/>
    </font>
    <font>
      <sz val="9"/>
      <name val="Franklin Gothic Book"/>
      <family val="2"/>
    </font>
    <font>
      <b/>
      <sz val="8"/>
      <name val="Franklin Gothic Medium"/>
      <family val="2"/>
    </font>
    <font>
      <b/>
      <sz val="10"/>
      <color rgb="FF0070C0"/>
      <name val="Cambria"/>
      <family val="1"/>
      <scheme val="major"/>
    </font>
    <font>
      <sz val="10"/>
      <color rgb="FF0070C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164" fontId="11" fillId="0" borderId="0" applyFont="0" applyFill="0" applyBorder="0" applyAlignment="0" applyProtection="0"/>
  </cellStyleXfs>
  <cellXfs count="303">
    <xf numFmtId="0" fontId="0" fillId="0" borderId="0" xfId="0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4" fontId="5" fillId="0" borderId="0" xfId="0" applyNumberFormat="1" applyFont="1" applyAlignment="1"/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right" vertical="center" wrapText="1"/>
    </xf>
    <xf numFmtId="4" fontId="6" fillId="0" borderId="5" xfId="0" applyNumberFormat="1" applyFont="1" applyBorder="1" applyAlignment="1"/>
    <xf numFmtId="0" fontId="6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top" wrapText="1"/>
    </xf>
    <xf numFmtId="4" fontId="5" fillId="0" borderId="5" xfId="0" applyNumberFormat="1" applyFont="1" applyBorder="1" applyAlignment="1"/>
    <xf numFmtId="0" fontId="5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Border="1" applyAlignment="1">
      <alignment vertical="top"/>
    </xf>
    <xf numFmtId="0" fontId="6" fillId="4" borderId="5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right" vertical="center" wrapText="1"/>
    </xf>
    <xf numFmtId="0" fontId="5" fillId="3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/>
    </xf>
    <xf numFmtId="4" fontId="7" fillId="0" borderId="5" xfId="0" applyNumberFormat="1" applyFont="1" applyBorder="1" applyAlignment="1">
      <alignment horizontal="right" vertical="top" wrapText="1"/>
    </xf>
    <xf numFmtId="0" fontId="2" fillId="2" borderId="0" xfId="0" applyFont="1" applyFill="1" applyBorder="1" applyAlignment="1"/>
    <xf numFmtId="2" fontId="2" fillId="2" borderId="0" xfId="0" applyNumberFormat="1" applyFont="1" applyFill="1" applyBorder="1" applyAlignment="1">
      <alignment horizontal="right" vertical="center"/>
    </xf>
    <xf numFmtId="0" fontId="2" fillId="0" borderId="0" xfId="0" applyFont="1" applyAlignment="1"/>
    <xf numFmtId="0" fontId="5" fillId="0" borderId="0" xfId="0" applyFont="1" applyAlignment="1"/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4" fontId="7" fillId="0" borderId="10" xfId="0" applyNumberFormat="1" applyFont="1" applyBorder="1" applyAlignment="1"/>
    <xf numFmtId="49" fontId="5" fillId="0" borderId="4" xfId="0" applyNumberFormat="1" applyFont="1" applyFill="1" applyBorder="1" applyAlignment="1">
      <alignment horizontal="left" vertical="center" indent="10"/>
    </xf>
    <xf numFmtId="0" fontId="8" fillId="0" borderId="0" xfId="0" applyFont="1" applyAlignment="1"/>
    <xf numFmtId="0" fontId="1" fillId="0" borderId="0" xfId="0" applyFont="1" applyAlignment="1"/>
    <xf numFmtId="0" fontId="9" fillId="0" borderId="10" xfId="0" applyFont="1" applyFill="1" applyBorder="1" applyAlignment="1">
      <alignment vertical="top"/>
    </xf>
    <xf numFmtId="0" fontId="10" fillId="0" borderId="10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/>
    </xf>
    <xf numFmtId="0" fontId="5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6" fillId="2" borderId="5" xfId="0" applyFont="1" applyFill="1" applyBorder="1" applyAlignment="1">
      <alignment vertical="top" wrapText="1"/>
    </xf>
    <xf numFmtId="164" fontId="5" fillId="0" borderId="0" xfId="1" applyFont="1" applyFill="1" applyAlignment="1"/>
    <xf numFmtId="164" fontId="6" fillId="3" borderId="3" xfId="1" applyFont="1" applyFill="1" applyBorder="1" applyAlignment="1">
      <alignment horizontal="center" vertical="center"/>
    </xf>
    <xf numFmtId="164" fontId="6" fillId="3" borderId="6" xfId="1" applyFont="1" applyFill="1" applyBorder="1" applyAlignment="1">
      <alignment horizontal="center" vertical="center"/>
    </xf>
    <xf numFmtId="164" fontId="6" fillId="0" borderId="6" xfId="1" applyFont="1" applyBorder="1" applyAlignment="1"/>
    <xf numFmtId="164" fontId="6" fillId="0" borderId="6" xfId="1" applyFont="1" applyBorder="1" applyAlignment="1">
      <alignment vertical="center"/>
    </xf>
    <xf numFmtId="164" fontId="5" fillId="0" borderId="6" xfId="1" applyFont="1" applyBorder="1" applyAlignment="1">
      <alignment vertical="center"/>
    </xf>
    <xf numFmtId="164" fontId="1" fillId="0" borderId="0" xfId="1" applyFont="1" applyFill="1" applyAlignment="1"/>
    <xf numFmtId="164" fontId="7" fillId="0" borderId="6" xfId="1" applyFont="1" applyBorder="1" applyAlignment="1">
      <alignment horizontal="right" vertical="top" wrapText="1"/>
    </xf>
    <xf numFmtId="164" fontId="6" fillId="0" borderId="6" xfId="1" applyFont="1" applyBorder="1" applyAlignment="1">
      <alignment horizontal="right" vertical="top" wrapText="1"/>
    </xf>
    <xf numFmtId="164" fontId="5" fillId="0" borderId="6" xfId="1" applyFont="1" applyBorder="1" applyAlignment="1">
      <alignment horizontal="right" vertical="top" wrapText="1"/>
    </xf>
    <xf numFmtId="164" fontId="6" fillId="0" borderId="6" xfId="1" applyFont="1" applyBorder="1" applyAlignment="1">
      <alignment horizontal="right" vertical="center" wrapText="1"/>
    </xf>
    <xf numFmtId="164" fontId="5" fillId="0" borderId="6" xfId="1" applyFont="1" applyBorder="1" applyAlignment="1">
      <alignment horizontal="right" vertical="center" wrapText="1"/>
    </xf>
    <xf numFmtId="164" fontId="7" fillId="0" borderId="11" xfId="1" applyFont="1" applyBorder="1" applyAlignment="1">
      <alignment horizontal="right" vertical="center" wrapText="1"/>
    </xf>
    <xf numFmtId="164" fontId="5" fillId="0" borderId="6" xfId="1" applyFont="1" applyBorder="1" applyAlignment="1"/>
    <xf numFmtId="164" fontId="7" fillId="0" borderId="11" xfId="1" applyFont="1" applyBorder="1" applyAlignment="1"/>
    <xf numFmtId="164" fontId="8" fillId="0" borderId="0" xfId="1" applyFont="1" applyAlignment="1"/>
    <xf numFmtId="164" fontId="1" fillId="0" borderId="0" xfId="1" applyFont="1" applyAlignment="1"/>
    <xf numFmtId="164" fontId="1" fillId="0" borderId="0" xfId="1" applyFont="1" applyAlignment="1">
      <alignment horizontal="center"/>
    </xf>
    <xf numFmtId="49" fontId="6" fillId="3" borderId="6" xfId="1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4" fontId="1" fillId="0" borderId="0" xfId="0" applyNumberFormat="1" applyFont="1" applyBorder="1" applyAlignment="1"/>
    <xf numFmtId="0" fontId="6" fillId="0" borderId="15" xfId="0" applyFont="1" applyBorder="1" applyAlignment="1">
      <alignment horizontal="center" vertical="center" wrapText="1"/>
    </xf>
    <xf numFmtId="4" fontId="6" fillId="0" borderId="0" xfId="0" applyNumberFormat="1" applyFont="1" applyBorder="1" applyAlignment="1"/>
    <xf numFmtId="164" fontId="1" fillId="0" borderId="14" xfId="1" applyFont="1" applyFill="1" applyBorder="1" applyAlignment="1"/>
    <xf numFmtId="164" fontId="6" fillId="0" borderId="14" xfId="1" applyFont="1" applyFill="1" applyBorder="1" applyAlignment="1"/>
    <xf numFmtId="164" fontId="5" fillId="0" borderId="6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right" vertical="top"/>
    </xf>
    <xf numFmtId="0" fontId="14" fillId="0" borderId="5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5" xfId="0" applyFont="1" applyFill="1" applyBorder="1" applyAlignment="1">
      <alignment horizontal="left" vertical="center" indent="10"/>
    </xf>
    <xf numFmtId="0" fontId="5" fillId="0" borderId="7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15" fillId="0" borderId="0" xfId="0" applyFont="1">
      <alignment vertical="top"/>
    </xf>
    <xf numFmtId="4" fontId="6" fillId="2" borderId="5" xfId="0" applyNumberFormat="1" applyFont="1" applyFill="1" applyBorder="1" applyAlignment="1">
      <alignment vertical="center" wrapText="1"/>
    </xf>
    <xf numFmtId="4" fontId="5" fillId="0" borderId="5" xfId="0" applyNumberFormat="1" applyFont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4" fontId="6" fillId="0" borderId="5" xfId="0" applyNumberFormat="1" applyFont="1" applyBorder="1" applyAlignment="1">
      <alignment vertical="center" wrapText="1"/>
    </xf>
    <xf numFmtId="4" fontId="6" fillId="0" borderId="5" xfId="0" applyNumberFormat="1" applyFont="1" applyFill="1" applyBorder="1" applyAlignment="1">
      <alignment vertical="center" wrapText="1"/>
    </xf>
    <xf numFmtId="4" fontId="5" fillId="0" borderId="5" xfId="0" applyNumberFormat="1" applyFont="1" applyBorder="1" applyAlignment="1">
      <alignment horizontal="right" vertical="center"/>
    </xf>
    <xf numFmtId="0" fontId="5" fillId="0" borderId="5" xfId="0" applyFont="1" applyBorder="1">
      <alignment vertical="top"/>
    </xf>
    <xf numFmtId="4" fontId="6" fillId="0" borderId="5" xfId="0" applyNumberFormat="1" applyFont="1" applyBorder="1" applyAlignment="1">
      <alignment vertical="center"/>
    </xf>
    <xf numFmtId="4" fontId="6" fillId="4" borderId="5" xfId="0" applyNumberFormat="1" applyFont="1" applyFill="1" applyBorder="1" applyAlignment="1">
      <alignment vertical="center" wrapText="1"/>
    </xf>
    <xf numFmtId="4" fontId="6" fillId="4" borderId="5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 vertical="center" wrapText="1"/>
    </xf>
    <xf numFmtId="164" fontId="7" fillId="0" borderId="11" xfId="1" applyFont="1" applyBorder="1" applyAlignment="1">
      <alignment vertical="center"/>
    </xf>
    <xf numFmtId="4" fontId="6" fillId="0" borderId="5" xfId="0" applyNumberFormat="1" applyFont="1" applyBorder="1" applyAlignment="1">
      <alignment horizontal="right" vertical="top" wrapText="1"/>
    </xf>
    <xf numFmtId="4" fontId="6" fillId="0" borderId="5" xfId="0" applyNumberFormat="1" applyFont="1" applyFill="1" applyBorder="1" applyAlignment="1">
      <alignment horizontal="right" vertical="center" wrapText="1"/>
    </xf>
    <xf numFmtId="4" fontId="5" fillId="4" borderId="5" xfId="0" applyNumberFormat="1" applyFont="1" applyFill="1" applyBorder="1" applyAlignment="1">
      <alignment horizontal="right" vertical="center" wrapText="1"/>
    </xf>
    <xf numFmtId="0" fontId="15" fillId="0" borderId="0" xfId="0" applyFont="1" applyFill="1">
      <alignment vertical="top"/>
    </xf>
    <xf numFmtId="4" fontId="6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4" fontId="6" fillId="0" borderId="5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vertical="top" wrapText="1" readingOrder="1"/>
    </xf>
    <xf numFmtId="164" fontId="16" fillId="0" borderId="0" xfId="1" applyFont="1" applyAlignment="1">
      <alignment vertical="top" wrapText="1" readingOrder="1"/>
    </xf>
    <xf numFmtId="0" fontId="15" fillId="4" borderId="0" xfId="0" applyFont="1" applyFill="1">
      <alignment vertical="top"/>
    </xf>
    <xf numFmtId="0" fontId="13" fillId="0" borderId="5" xfId="0" applyFont="1" applyBorder="1" applyAlignment="1">
      <alignment horizontal="left" vertical="top"/>
    </xf>
    <xf numFmtId="0" fontId="15" fillId="0" borderId="5" xfId="0" applyFont="1" applyBorder="1">
      <alignment vertical="top"/>
    </xf>
    <xf numFmtId="4" fontId="15" fillId="0" borderId="0" xfId="0" applyNumberFormat="1" applyFont="1">
      <alignment vertical="top"/>
    </xf>
    <xf numFmtId="0" fontId="18" fillId="0" borderId="5" xfId="0" applyFont="1" applyBorder="1" applyAlignment="1">
      <alignment horizontal="left" vertical="top"/>
    </xf>
    <xf numFmtId="0" fontId="18" fillId="0" borderId="5" xfId="0" applyFont="1" applyBorder="1" applyAlignment="1">
      <alignment horizontal="left" vertical="top" wrapText="1"/>
    </xf>
    <xf numFmtId="4" fontId="13" fillId="0" borderId="5" xfId="0" applyNumberFormat="1" applyFont="1" applyBorder="1" applyAlignment="1">
      <alignment horizontal="right" vertical="top"/>
    </xf>
    <xf numFmtId="164" fontId="13" fillId="0" borderId="5" xfId="1" applyFont="1" applyBorder="1" applyAlignment="1">
      <alignment horizontal="right" vertical="top" wrapText="1" readingOrder="1"/>
    </xf>
    <xf numFmtId="0" fontId="14" fillId="0" borderId="5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 wrapText="1"/>
    </xf>
    <xf numFmtId="4" fontId="19" fillId="0" borderId="5" xfId="0" applyNumberFormat="1" applyFont="1" applyBorder="1" applyAlignment="1">
      <alignment horizontal="right" vertical="top"/>
    </xf>
    <xf numFmtId="164" fontId="19" fillId="0" borderId="5" xfId="1" applyFont="1" applyBorder="1" applyAlignment="1">
      <alignment horizontal="right" vertical="top" wrapText="1" readingOrder="1"/>
    </xf>
    <xf numFmtId="4" fontId="13" fillId="0" borderId="5" xfId="0" applyNumberFormat="1" applyFont="1" applyBorder="1" applyAlignment="1">
      <alignment horizontal="right" vertical="center"/>
    </xf>
    <xf numFmtId="164" fontId="13" fillId="0" borderId="5" xfId="1" applyFont="1" applyBorder="1" applyAlignment="1">
      <alignment horizontal="right" vertical="center" wrapText="1"/>
    </xf>
    <xf numFmtId="0" fontId="14" fillId="0" borderId="5" xfId="0" applyFont="1" applyBorder="1" applyAlignment="1">
      <alignment horizontal="center" vertical="top"/>
    </xf>
    <xf numFmtId="4" fontId="19" fillId="0" borderId="5" xfId="0" applyNumberFormat="1" applyFont="1" applyBorder="1" applyAlignment="1">
      <alignment horizontal="right" vertical="center"/>
    </xf>
    <xf numFmtId="164" fontId="19" fillId="0" borderId="5" xfId="1" applyFont="1" applyBorder="1" applyAlignment="1">
      <alignment horizontal="right" vertical="center" wrapText="1"/>
    </xf>
    <xf numFmtId="0" fontId="18" fillId="0" borderId="17" xfId="0" applyFont="1" applyBorder="1" applyAlignment="1">
      <alignment horizontal="left" vertical="top" wrapText="1"/>
    </xf>
    <xf numFmtId="4" fontId="13" fillId="0" borderId="0" xfId="0" applyNumberFormat="1" applyFont="1" applyAlignment="1">
      <alignment horizontal="right" vertical="top"/>
    </xf>
    <xf numFmtId="0" fontId="14" fillId="0" borderId="17" xfId="0" applyFont="1" applyBorder="1" applyAlignment="1">
      <alignment horizontal="left" vertical="top" wrapText="1"/>
    </xf>
    <xf numFmtId="4" fontId="19" fillId="0" borderId="0" xfId="0" applyNumberFormat="1" applyFont="1" applyAlignment="1">
      <alignment horizontal="right" vertical="top"/>
    </xf>
    <xf numFmtId="0" fontId="14" fillId="0" borderId="5" xfId="0" applyFont="1" applyBorder="1">
      <alignment vertical="top"/>
    </xf>
    <xf numFmtId="0" fontId="14" fillId="0" borderId="5" xfId="0" applyFont="1" applyBorder="1" applyAlignment="1">
      <alignment horizontal="right" vertical="top"/>
    </xf>
    <xf numFmtId="0" fontId="14" fillId="0" borderId="0" xfId="0" applyFont="1">
      <alignment vertical="top"/>
    </xf>
    <xf numFmtId="0" fontId="14" fillId="0" borderId="0" xfId="0" applyFont="1" applyAlignment="1">
      <alignment horizontal="left" vertical="top"/>
    </xf>
    <xf numFmtId="0" fontId="2" fillId="0" borderId="0" xfId="0" applyFont="1">
      <alignment vertical="top"/>
    </xf>
    <xf numFmtId="0" fontId="14" fillId="4" borderId="5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left" vertical="top" wrapText="1"/>
    </xf>
    <xf numFmtId="164" fontId="19" fillId="4" borderId="5" xfId="1" applyFont="1" applyFill="1" applyBorder="1" applyAlignment="1">
      <alignment horizontal="right" vertical="top" wrapText="1" readingOrder="1"/>
    </xf>
    <xf numFmtId="0" fontId="20" fillId="0" borderId="5" xfId="0" applyFont="1" applyBorder="1" applyAlignment="1">
      <alignment horizontal="left" vertical="top"/>
    </xf>
    <xf numFmtId="164" fontId="15" fillId="0" borderId="0" xfId="1" applyFont="1" applyAlignment="1">
      <alignment vertical="top"/>
    </xf>
    <xf numFmtId="0" fontId="15" fillId="3" borderId="5" xfId="0" applyFont="1" applyFill="1" applyBorder="1">
      <alignment vertical="top"/>
    </xf>
    <xf numFmtId="0" fontId="1" fillId="3" borderId="5" xfId="0" applyFont="1" applyFill="1" applyBorder="1">
      <alignment vertical="top"/>
    </xf>
    <xf numFmtId="4" fontId="13" fillId="3" borderId="5" xfId="0" applyNumberFormat="1" applyFont="1" applyFill="1" applyBorder="1" applyAlignment="1">
      <alignment horizontal="right" vertical="top"/>
    </xf>
    <xf numFmtId="164" fontId="13" fillId="3" borderId="5" xfId="1" applyFont="1" applyFill="1" applyBorder="1" applyAlignment="1">
      <alignment horizontal="right" vertical="top" wrapText="1" readingOrder="1"/>
    </xf>
    <xf numFmtId="4" fontId="21" fillId="2" borderId="5" xfId="0" applyNumberFormat="1" applyFont="1" applyFill="1" applyBorder="1" applyAlignment="1">
      <alignment vertical="center" wrapText="1"/>
    </xf>
    <xf numFmtId="4" fontId="22" fillId="0" borderId="5" xfId="0" applyNumberFormat="1" applyFont="1" applyBorder="1" applyAlignment="1">
      <alignment horizontal="right" vertical="top"/>
    </xf>
    <xf numFmtId="4" fontId="21" fillId="0" borderId="5" xfId="0" applyNumberFormat="1" applyFont="1" applyBorder="1" applyAlignment="1">
      <alignment horizontal="right" vertical="top"/>
    </xf>
    <xf numFmtId="4" fontId="21" fillId="0" borderId="5" xfId="0" applyNumberFormat="1" applyFont="1" applyBorder="1" applyAlignment="1">
      <alignment vertical="center" wrapText="1"/>
    </xf>
    <xf numFmtId="4" fontId="21" fillId="0" borderId="5" xfId="0" applyNumberFormat="1" applyFont="1" applyFill="1" applyBorder="1" applyAlignment="1">
      <alignment vertical="center" wrapText="1"/>
    </xf>
    <xf numFmtId="4" fontId="22" fillId="0" borderId="5" xfId="0" applyNumberFormat="1" applyFont="1" applyBorder="1" applyAlignment="1">
      <alignment horizontal="right" vertical="center"/>
    </xf>
    <xf numFmtId="4" fontId="21" fillId="0" borderId="5" xfId="0" applyNumberFormat="1" applyFont="1" applyBorder="1" applyAlignment="1">
      <alignment vertical="center"/>
    </xf>
    <xf numFmtId="4" fontId="21" fillId="4" borderId="5" xfId="0" applyNumberFormat="1" applyFont="1" applyFill="1" applyBorder="1" applyAlignment="1">
      <alignment vertical="center" wrapText="1"/>
    </xf>
    <xf numFmtId="4" fontId="21" fillId="4" borderId="5" xfId="0" applyNumberFormat="1" applyFont="1" applyFill="1" applyBorder="1" applyAlignment="1">
      <alignment vertical="center"/>
    </xf>
    <xf numFmtId="4" fontId="21" fillId="0" borderId="10" xfId="0" applyNumberFormat="1" applyFont="1" applyBorder="1" applyAlignment="1">
      <alignment vertical="center" wrapText="1"/>
    </xf>
    <xf numFmtId="0" fontId="15" fillId="0" borderId="0" xfId="0" applyFont="1" applyBorder="1">
      <alignment vertical="top"/>
    </xf>
    <xf numFmtId="4" fontId="22" fillId="0" borderId="0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>
      <alignment vertical="top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vertical="center" wrapText="1"/>
    </xf>
    <xf numFmtId="4" fontId="21" fillId="0" borderId="0" xfId="0" applyNumberFormat="1" applyFont="1" applyBorder="1" applyAlignment="1">
      <alignment vertical="center" wrapText="1"/>
    </xf>
    <xf numFmtId="164" fontId="7" fillId="0" borderId="14" xfId="1" applyFont="1" applyBorder="1" applyAlignment="1">
      <alignment vertical="center"/>
    </xf>
    <xf numFmtId="0" fontId="6" fillId="0" borderId="4" xfId="0" applyFont="1" applyBorder="1" applyAlignment="1">
      <alignment horizontal="left" vertical="center" indent="6"/>
    </xf>
    <xf numFmtId="0" fontId="6" fillId="0" borderId="5" xfId="0" applyFont="1" applyBorder="1" applyAlignment="1">
      <alignment horizontal="left" vertical="center" indent="6"/>
    </xf>
    <xf numFmtId="0" fontId="6" fillId="0" borderId="4" xfId="0" applyFont="1" applyBorder="1" applyAlignment="1">
      <alignment horizontal="left" vertical="center" indent="9"/>
    </xf>
    <xf numFmtId="0" fontId="6" fillId="0" borderId="5" xfId="0" applyFont="1" applyBorder="1" applyAlignment="1">
      <alignment horizontal="left" vertical="center" indent="9"/>
    </xf>
    <xf numFmtId="0" fontId="13" fillId="3" borderId="5" xfId="0" applyFont="1" applyFill="1" applyBorder="1" applyAlignment="1">
      <alignment horizontal="center" vertical="center" wrapText="1" readingOrder="1"/>
    </xf>
    <xf numFmtId="0" fontId="5" fillId="2" borderId="7" xfId="0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right" vertical="center" wrapText="1"/>
    </xf>
    <xf numFmtId="4" fontId="13" fillId="0" borderId="12" xfId="0" applyNumberFormat="1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64" fontId="13" fillId="3" borderId="5" xfId="1" applyFont="1" applyFill="1" applyBorder="1" applyAlignment="1">
      <alignment horizontal="center" vertical="center" wrapText="1" readingOrder="1"/>
    </xf>
    <xf numFmtId="164" fontId="13" fillId="0" borderId="12" xfId="1" applyFont="1" applyBorder="1" applyAlignment="1">
      <alignment horizontal="center" vertical="center" wrapText="1"/>
    </xf>
    <xf numFmtId="164" fontId="13" fillId="0" borderId="13" xfId="1" applyFont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 readingOrder="1"/>
    </xf>
    <xf numFmtId="164" fontId="13" fillId="0" borderId="12" xfId="1" applyFont="1" applyBorder="1" applyAlignment="1">
      <alignment horizontal="center" vertical="center" wrapText="1" readingOrder="1"/>
    </xf>
    <xf numFmtId="164" fontId="13" fillId="0" borderId="13" xfId="1" applyFont="1" applyBorder="1" applyAlignment="1">
      <alignment horizontal="center" vertical="center" wrapText="1" readingOrder="1"/>
    </xf>
    <xf numFmtId="164" fontId="13" fillId="3" borderId="12" xfId="1" applyFont="1" applyFill="1" applyBorder="1" applyAlignment="1">
      <alignment horizontal="center" vertical="center" wrapText="1" readingOrder="1"/>
    </xf>
    <xf numFmtId="164" fontId="13" fillId="3" borderId="16" xfId="1" applyFont="1" applyFill="1" applyBorder="1" applyAlignment="1">
      <alignment horizontal="center" vertical="center" wrapText="1" readingOrder="1"/>
    </xf>
    <xf numFmtId="164" fontId="13" fillId="3" borderId="13" xfId="1" applyFont="1" applyFill="1" applyBorder="1" applyAlignment="1">
      <alignment horizontal="center" vertical="center" wrapText="1" readingOrder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readingOrder="1"/>
    </xf>
    <xf numFmtId="0" fontId="13" fillId="3" borderId="12" xfId="0" applyFont="1" applyFill="1" applyBorder="1" applyAlignment="1">
      <alignment horizontal="center" vertical="center" wrapText="1" readingOrder="1"/>
    </xf>
    <xf numFmtId="0" fontId="13" fillId="3" borderId="16" xfId="0" applyFont="1" applyFill="1" applyBorder="1" applyAlignment="1">
      <alignment horizontal="center" vertical="center" wrapText="1" readingOrder="1"/>
    </xf>
    <xf numFmtId="0" fontId="13" fillId="3" borderId="13" xfId="0" applyFont="1" applyFill="1" applyBorder="1" applyAlignment="1">
      <alignment horizontal="center" vertical="center" wrapText="1" readingOrder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indent="10"/>
    </xf>
    <xf numFmtId="0" fontId="5" fillId="0" borderId="5" xfId="0" applyFont="1" applyFill="1" applyBorder="1" applyAlignment="1">
      <alignment horizontal="left" vertical="center" indent="10"/>
    </xf>
    <xf numFmtId="0" fontId="6" fillId="0" borderId="4" xfId="0" applyFont="1" applyBorder="1" applyAlignment="1">
      <alignment horizontal="left" vertical="center" wrapText="1" indent="5"/>
    </xf>
    <xf numFmtId="0" fontId="6" fillId="0" borderId="5" xfId="0" applyFont="1" applyBorder="1" applyAlignment="1">
      <alignment horizontal="left" vertical="center" wrapText="1" indent="5"/>
    </xf>
    <xf numFmtId="0" fontId="6" fillId="0" borderId="4" xfId="0" applyFont="1" applyBorder="1" applyAlignment="1">
      <alignment horizontal="left" vertical="center" wrapText="1" indent="8"/>
    </xf>
    <xf numFmtId="0" fontId="6" fillId="0" borderId="5" xfId="0" applyFont="1" applyBorder="1" applyAlignment="1">
      <alignment horizontal="left" vertical="center" wrapText="1" indent="8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 indent="1"/>
    </xf>
    <xf numFmtId="0" fontId="6" fillId="2" borderId="8" xfId="0" applyFont="1" applyFill="1" applyBorder="1" applyAlignment="1">
      <alignment horizontal="left" vertical="center" wrapText="1" indent="1"/>
    </xf>
    <xf numFmtId="0" fontId="17" fillId="3" borderId="12" xfId="0" applyFont="1" applyFill="1" applyBorder="1" applyAlignment="1">
      <alignment horizontal="center" vertical="center" wrapText="1" readingOrder="1"/>
    </xf>
    <xf numFmtId="0" fontId="17" fillId="3" borderId="16" xfId="0" applyFont="1" applyFill="1" applyBorder="1" applyAlignment="1">
      <alignment horizontal="center" vertical="center" wrapText="1" readingOrder="1"/>
    </xf>
    <xf numFmtId="0" fontId="17" fillId="3" borderId="13" xfId="0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5"/>
    </xf>
    <xf numFmtId="0" fontId="6" fillId="0" borderId="5" xfId="0" applyFont="1" applyFill="1" applyBorder="1" applyAlignment="1">
      <alignment horizontal="left" vertical="center" indent="5"/>
    </xf>
    <xf numFmtId="0" fontId="5" fillId="0" borderId="4" xfId="0" applyFont="1" applyBorder="1" applyAlignment="1">
      <alignment horizontal="left" vertical="center" indent="10"/>
    </xf>
    <xf numFmtId="0" fontId="5" fillId="0" borderId="5" xfId="0" applyFont="1" applyBorder="1" applyAlignment="1">
      <alignment horizontal="left" vertical="center" indent="10"/>
    </xf>
    <xf numFmtId="0" fontId="6" fillId="0" borderId="4" xfId="0" applyFont="1" applyFill="1" applyBorder="1" applyAlignment="1">
      <alignment horizontal="left" vertical="center" indent="8"/>
    </xf>
    <xf numFmtId="0" fontId="6" fillId="0" borderId="5" xfId="0" applyFont="1" applyFill="1" applyBorder="1" applyAlignment="1">
      <alignment horizontal="left" vertical="center" indent="8"/>
    </xf>
    <xf numFmtId="0" fontId="6" fillId="0" borderId="4" xfId="0" applyFont="1" applyFill="1" applyBorder="1" applyAlignment="1">
      <alignment horizontal="left" vertical="center" indent="10"/>
    </xf>
    <xf numFmtId="0" fontId="6" fillId="0" borderId="5" xfId="0" applyFont="1" applyFill="1" applyBorder="1" applyAlignment="1">
      <alignment horizontal="left" vertical="center" indent="10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10"/>
    </xf>
    <xf numFmtId="0" fontId="6" fillId="0" borderId="5" xfId="0" applyFont="1" applyBorder="1" applyAlignment="1">
      <alignment horizontal="left" vertical="center" indent="10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 indent="6"/>
    </xf>
    <xf numFmtId="0" fontId="6" fillId="0" borderId="5" xfId="0" applyFont="1" applyBorder="1" applyAlignment="1">
      <alignment horizontal="left" vertical="center" wrapText="1" indent="6"/>
    </xf>
    <xf numFmtId="0" fontId="6" fillId="0" borderId="4" xfId="0" applyFont="1" applyBorder="1" applyAlignment="1">
      <alignment horizontal="left" vertical="center" wrapText="1" indent="9"/>
    </xf>
    <xf numFmtId="0" fontId="6" fillId="0" borderId="5" xfId="0" applyFont="1" applyBorder="1" applyAlignment="1">
      <alignment horizontal="left" vertical="center" wrapText="1" indent="9"/>
    </xf>
    <xf numFmtId="0" fontId="6" fillId="0" borderId="0" xfId="0" applyFont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 indent="2"/>
    </xf>
    <xf numFmtId="0" fontId="6" fillId="2" borderId="8" xfId="0" applyFont="1" applyFill="1" applyBorder="1" applyAlignment="1">
      <alignment horizontal="left" vertical="center" wrapText="1" indent="2"/>
    </xf>
    <xf numFmtId="0" fontId="6" fillId="2" borderId="7" xfId="0" applyFont="1" applyFill="1" applyBorder="1" applyAlignment="1">
      <alignment horizontal="left" vertical="center" wrapText="1" indent="4"/>
    </xf>
    <xf numFmtId="0" fontId="6" fillId="2" borderId="8" xfId="0" applyFont="1" applyFill="1" applyBorder="1" applyAlignment="1">
      <alignment horizontal="left" vertical="center" wrapText="1" indent="4"/>
    </xf>
    <xf numFmtId="0" fontId="6" fillId="0" borderId="4" xfId="0" applyFont="1" applyFill="1" applyBorder="1" applyAlignment="1">
      <alignment horizontal="left" vertical="center" indent="9"/>
    </xf>
    <xf numFmtId="0" fontId="6" fillId="0" borderId="5" xfId="0" applyFont="1" applyFill="1" applyBorder="1" applyAlignment="1">
      <alignment horizontal="left" vertical="center" indent="9"/>
    </xf>
    <xf numFmtId="0" fontId="1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2" borderId="4" xfId="0" applyFont="1" applyFill="1" applyBorder="1" applyAlignment="1">
      <alignment horizontal="left" vertical="center" wrapText="1" indent="8"/>
    </xf>
    <xf numFmtId="0" fontId="6" fillId="4" borderId="5" xfId="0" applyFont="1" applyFill="1" applyBorder="1" applyAlignment="1">
      <alignment horizontal="left" vertical="center" wrapText="1" indent="8"/>
    </xf>
    <xf numFmtId="0" fontId="5" fillId="2" borderId="4" xfId="0" applyFont="1" applyFill="1" applyBorder="1" applyAlignment="1">
      <alignment horizontal="left" vertical="center" indent="10"/>
    </xf>
    <xf numFmtId="0" fontId="5" fillId="2" borderId="5" xfId="0" applyFont="1" applyFill="1" applyBorder="1" applyAlignment="1">
      <alignment horizontal="left" vertical="center" indent="10"/>
    </xf>
    <xf numFmtId="0" fontId="6" fillId="0" borderId="4" xfId="0" applyFont="1" applyBorder="1" applyAlignment="1">
      <alignment horizontal="left" vertical="center" indent="8"/>
    </xf>
    <xf numFmtId="0" fontId="6" fillId="0" borderId="5" xfId="0" applyFont="1" applyBorder="1" applyAlignment="1">
      <alignment horizontal="left" vertical="center" indent="8"/>
    </xf>
    <xf numFmtId="0" fontId="5" fillId="0" borderId="7" xfId="0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0" fontId="5" fillId="0" borderId="7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 indent="2"/>
    </xf>
    <xf numFmtId="0" fontId="7" fillId="0" borderId="5" xfId="0" applyFont="1" applyBorder="1" applyAlignment="1">
      <alignment horizontal="left" vertical="center" wrapText="1" indent="2"/>
    </xf>
    <xf numFmtId="0" fontId="6" fillId="0" borderId="4" xfId="0" applyFont="1" applyBorder="1" applyAlignment="1">
      <alignment horizontal="left" vertical="center" wrapText="1" indent="4"/>
    </xf>
    <xf numFmtId="0" fontId="6" fillId="0" borderId="5" xfId="0" applyFont="1" applyBorder="1" applyAlignment="1">
      <alignment horizontal="left" vertical="center" wrapText="1" indent="4"/>
    </xf>
    <xf numFmtId="0" fontId="6" fillId="4" borderId="4" xfId="0" applyFont="1" applyFill="1" applyBorder="1" applyAlignment="1">
      <alignment horizontal="left" vertical="center" wrapText="1" indent="4"/>
    </xf>
    <xf numFmtId="0" fontId="6" fillId="4" borderId="5" xfId="0" applyFont="1" applyFill="1" applyBorder="1" applyAlignment="1">
      <alignment horizontal="left" vertical="center" wrapText="1" indent="4"/>
    </xf>
    <xf numFmtId="0" fontId="6" fillId="4" borderId="4" xfId="0" applyFont="1" applyFill="1" applyBorder="1" applyAlignment="1">
      <alignment horizontal="left" vertical="center" wrapText="1" indent="6"/>
    </xf>
    <xf numFmtId="0" fontId="6" fillId="4" borderId="5" xfId="0" applyFont="1" applyFill="1" applyBorder="1" applyAlignment="1">
      <alignment horizontal="left" vertical="center" wrapText="1" indent="6"/>
    </xf>
    <xf numFmtId="0" fontId="6" fillId="0" borderId="4" xfId="0" applyFont="1" applyBorder="1" applyAlignment="1">
      <alignment horizontal="left" vertical="center" wrapText="1" indent="7"/>
    </xf>
    <xf numFmtId="0" fontId="6" fillId="0" borderId="5" xfId="0" applyFont="1" applyBorder="1" applyAlignment="1">
      <alignment horizontal="left" vertical="center" wrapText="1" indent="7"/>
    </xf>
    <xf numFmtId="0" fontId="5" fillId="0" borderId="4" xfId="0" applyFont="1" applyBorder="1" applyAlignment="1">
      <alignment horizontal="left" vertical="center" wrapText="1" indent="11"/>
    </xf>
    <xf numFmtId="0" fontId="5" fillId="0" borderId="5" xfId="0" applyFont="1" applyBorder="1" applyAlignment="1">
      <alignment horizontal="left" vertical="center" wrapText="1" indent="11"/>
    </xf>
    <xf numFmtId="0" fontId="13" fillId="3" borderId="18" xfId="0" applyFont="1" applyFill="1" applyBorder="1" applyAlignment="1">
      <alignment horizontal="center" vertical="center" wrapText="1" readingOrder="1"/>
    </xf>
    <xf numFmtId="0" fontId="13" fillId="3" borderId="19" xfId="0" applyFont="1" applyFill="1" applyBorder="1" applyAlignment="1">
      <alignment horizontal="center" vertical="center" wrapText="1" readingOrder="1"/>
    </xf>
    <xf numFmtId="0" fontId="13" fillId="3" borderId="20" xfId="0" applyFont="1" applyFill="1" applyBorder="1" applyAlignment="1">
      <alignment horizontal="center" vertical="center" wrapText="1" readingOrder="1"/>
    </xf>
    <xf numFmtId="0" fontId="13" fillId="3" borderId="21" xfId="0" applyFont="1" applyFill="1" applyBorder="1" applyAlignment="1">
      <alignment horizontal="center" vertical="center" wrapText="1" readingOrder="1"/>
    </xf>
    <xf numFmtId="0" fontId="13" fillId="3" borderId="22" xfId="0" applyFont="1" applyFill="1" applyBorder="1" applyAlignment="1">
      <alignment horizontal="center" vertical="center" wrapText="1" readingOrder="1"/>
    </xf>
    <xf numFmtId="0" fontId="13" fillId="3" borderId="23" xfId="0" applyFont="1" applyFill="1" applyBorder="1" applyAlignment="1">
      <alignment horizontal="center" vertical="center" wrapText="1" readingOrder="1"/>
    </xf>
    <xf numFmtId="164" fontId="13" fillId="0" borderId="12" xfId="1" applyFont="1" applyBorder="1" applyAlignment="1">
      <alignment horizontal="center" vertical="center" readingOrder="1"/>
    </xf>
    <xf numFmtId="164" fontId="13" fillId="0" borderId="13" xfId="1" applyFont="1" applyBorder="1" applyAlignment="1">
      <alignment horizontal="center" vertical="center" readingOrder="1"/>
    </xf>
    <xf numFmtId="164" fontId="13" fillId="0" borderId="16" xfId="1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 wrapText="1" indent="9"/>
    </xf>
    <xf numFmtId="0" fontId="6" fillId="4" borderId="8" xfId="0" applyFont="1" applyFill="1" applyBorder="1" applyAlignment="1">
      <alignment horizontal="left" vertical="center" wrapText="1" indent="9"/>
    </xf>
    <xf numFmtId="0" fontId="6" fillId="4" borderId="4" xfId="0" applyFont="1" applyFill="1" applyBorder="1" applyAlignment="1">
      <alignment horizontal="left" vertical="center" wrapText="1" indent="9"/>
    </xf>
    <xf numFmtId="0" fontId="6" fillId="4" borderId="5" xfId="0" applyFont="1" applyFill="1" applyBorder="1" applyAlignment="1">
      <alignment horizontal="left" vertical="center" wrapText="1" indent="9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 indent="9"/>
    </xf>
    <xf numFmtId="0" fontId="6" fillId="0" borderId="8" xfId="0" applyFont="1" applyBorder="1" applyAlignment="1">
      <alignment horizontal="left" vertical="center" wrapText="1" indent="9"/>
    </xf>
    <xf numFmtId="0" fontId="5" fillId="0" borderId="4" xfId="0" applyFont="1" applyBorder="1" applyAlignment="1">
      <alignment horizontal="left" vertical="center" wrapText="1" indent="10"/>
    </xf>
    <xf numFmtId="0" fontId="5" fillId="0" borderId="5" xfId="0" applyFont="1" applyBorder="1" applyAlignment="1">
      <alignment horizontal="left" vertical="center" wrapText="1" indent="10"/>
    </xf>
    <xf numFmtId="0" fontId="5" fillId="2" borderId="4" xfId="0" applyFont="1" applyFill="1" applyBorder="1" applyAlignment="1">
      <alignment horizontal="left" vertical="center" wrapText="1" indent="10"/>
    </xf>
    <xf numFmtId="0" fontId="5" fillId="2" borderId="5" xfId="0" applyFont="1" applyFill="1" applyBorder="1" applyAlignment="1">
      <alignment horizontal="left" vertical="center" wrapText="1" indent="10"/>
    </xf>
    <xf numFmtId="4" fontId="13" fillId="0" borderId="1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5"/>
    </xf>
    <xf numFmtId="0" fontId="6" fillId="0" borderId="5" xfId="0" applyFont="1" applyBorder="1" applyAlignment="1">
      <alignment horizontal="left" vertical="center" indent="5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 fitToPage="1"/>
  </sheetPr>
  <dimension ref="A1:Q800"/>
  <sheetViews>
    <sheetView showGridLines="0" tabSelected="1" zoomScaleNormal="100" workbookViewId="0">
      <selection activeCell="F95" activeCellId="2" sqref="F95"/>
    </sheetView>
  </sheetViews>
  <sheetFormatPr defaultColWidth="6.85546875" defaultRowHeight="12.75" customHeight="1" x14ac:dyDescent="0.2"/>
  <cols>
    <col min="1" max="1" width="8" style="86" customWidth="1"/>
    <col min="2" max="2" width="8.85546875" style="86" customWidth="1"/>
    <col min="3" max="3" width="16.42578125" style="86" customWidth="1"/>
    <col min="4" max="4" width="41.42578125" style="86" customWidth="1"/>
    <col min="5" max="5" width="15.7109375" style="86" customWidth="1"/>
    <col min="6" max="6" width="16" style="86" customWidth="1"/>
    <col min="7" max="7" width="9.7109375" style="144" customWidth="1"/>
    <col min="8" max="8" width="2.28515625" style="86" customWidth="1"/>
    <col min="9" max="11" width="6.85546875" style="86"/>
    <col min="12" max="12" width="10.140625" style="86" bestFit="1" customWidth="1"/>
    <col min="13" max="13" width="14.5703125" style="86" customWidth="1"/>
    <col min="14" max="16384" width="6.85546875" style="86"/>
  </cols>
  <sheetData>
    <row r="1" spans="2:13" ht="24" customHeight="1" x14ac:dyDescent="0.25">
      <c r="B1" s="1"/>
      <c r="C1" s="1"/>
      <c r="D1" s="2" t="s">
        <v>233</v>
      </c>
      <c r="E1" s="3"/>
      <c r="F1" s="4"/>
      <c r="G1" s="51"/>
    </row>
    <row r="2" spans="2:13" ht="12.75" customHeight="1" x14ac:dyDescent="0.2">
      <c r="B2" s="1"/>
      <c r="C2" s="1"/>
      <c r="D2" s="3"/>
      <c r="E2" s="3"/>
      <c r="F2" s="4"/>
      <c r="G2" s="51"/>
    </row>
    <row r="3" spans="2:13" ht="20.25" customHeight="1" thickBot="1" x14ac:dyDescent="0.25">
      <c r="B3" s="242" t="s">
        <v>313</v>
      </c>
      <c r="C3" s="242"/>
      <c r="D3" s="242"/>
      <c r="E3" s="242"/>
      <c r="F3" s="4"/>
      <c r="G3" s="51"/>
    </row>
    <row r="4" spans="2:13" ht="12.75" customHeight="1" x14ac:dyDescent="0.2">
      <c r="B4" s="213" t="s">
        <v>234</v>
      </c>
      <c r="C4" s="214"/>
      <c r="D4" s="79" t="s">
        <v>0</v>
      </c>
      <c r="E4" s="79" t="s">
        <v>235</v>
      </c>
      <c r="F4" s="5" t="s">
        <v>236</v>
      </c>
      <c r="G4" s="52" t="s">
        <v>237</v>
      </c>
    </row>
    <row r="5" spans="2:13" ht="12.75" customHeight="1" x14ac:dyDescent="0.2">
      <c r="B5" s="243">
        <v>1</v>
      </c>
      <c r="C5" s="244"/>
      <c r="D5" s="80">
        <v>2</v>
      </c>
      <c r="E5" s="80">
        <v>3</v>
      </c>
      <c r="F5" s="6">
        <v>4</v>
      </c>
      <c r="G5" s="69">
        <v>5</v>
      </c>
    </row>
    <row r="6" spans="2:13" ht="12.75" customHeight="1" x14ac:dyDescent="0.2">
      <c r="B6" s="245">
        <v>7</v>
      </c>
      <c r="C6" s="246"/>
      <c r="D6" s="7" t="s">
        <v>238</v>
      </c>
      <c r="E6" s="8"/>
      <c r="F6" s="9"/>
      <c r="G6" s="54"/>
      <c r="M6" s="159"/>
    </row>
    <row r="7" spans="2:13" ht="12.75" customHeight="1" x14ac:dyDescent="0.2">
      <c r="B7" s="247">
        <v>71</v>
      </c>
      <c r="C7" s="248"/>
      <c r="D7" s="10" t="s">
        <v>239</v>
      </c>
      <c r="E7" s="87">
        <f>SUM(E8+E24+E29+E47)</f>
        <v>5174000</v>
      </c>
      <c r="F7" s="149">
        <f>SUM(F8+F24+F29+F47)</f>
        <v>4333682.83</v>
      </c>
      <c r="G7" s="55">
        <f t="shared" ref="G7:G73" si="0">F7/E7*100</f>
        <v>83.758848666408966</v>
      </c>
      <c r="M7" s="160"/>
    </row>
    <row r="8" spans="2:13" ht="12.75" customHeight="1" x14ac:dyDescent="0.2">
      <c r="B8" s="238">
        <v>711</v>
      </c>
      <c r="C8" s="239"/>
      <c r="D8" s="11" t="s">
        <v>240</v>
      </c>
      <c r="E8" s="87">
        <f>E9+E19+E22</f>
        <v>3657000</v>
      </c>
      <c r="F8" s="149">
        <f>F9+F19+F22</f>
        <v>3665865.8000000003</v>
      </c>
      <c r="G8" s="55">
        <f t="shared" si="0"/>
        <v>100.24243368881598</v>
      </c>
      <c r="M8" s="161"/>
    </row>
    <row r="9" spans="2:13" ht="15" customHeight="1" x14ac:dyDescent="0.2">
      <c r="B9" s="240">
        <v>7111</v>
      </c>
      <c r="C9" s="241"/>
      <c r="D9" s="11" t="s">
        <v>241</v>
      </c>
      <c r="E9" s="87">
        <f>SUM(E10:E18)</f>
        <v>2587000</v>
      </c>
      <c r="F9" s="149">
        <f>SUM(F10:F18)</f>
        <v>2668367.5100000002</v>
      </c>
      <c r="G9" s="55">
        <f t="shared" si="0"/>
        <v>103.14524584460767</v>
      </c>
      <c r="M9" s="159"/>
    </row>
    <row r="10" spans="2:13" ht="13.5" customHeight="1" x14ac:dyDescent="0.2">
      <c r="B10" s="236">
        <v>71111</v>
      </c>
      <c r="C10" s="237"/>
      <c r="D10" s="13" t="s">
        <v>242</v>
      </c>
      <c r="E10" s="88">
        <v>2400000</v>
      </c>
      <c r="F10" s="150">
        <v>2497224.0299999998</v>
      </c>
      <c r="G10" s="56">
        <f t="shared" si="0"/>
        <v>104.05100125</v>
      </c>
      <c r="M10" s="162"/>
    </row>
    <row r="11" spans="2:13" ht="12.75" customHeight="1" x14ac:dyDescent="0.2">
      <c r="B11" s="236">
        <v>71112</v>
      </c>
      <c r="C11" s="237"/>
      <c r="D11" s="13" t="s">
        <v>243</v>
      </c>
      <c r="E11" s="88">
        <v>500</v>
      </c>
      <c r="F11" s="150">
        <v>0</v>
      </c>
      <c r="G11" s="56">
        <v>0</v>
      </c>
    </row>
    <row r="12" spans="2:13" ht="12.75" customHeight="1" x14ac:dyDescent="0.2">
      <c r="B12" s="236">
        <v>71113</v>
      </c>
      <c r="C12" s="237"/>
      <c r="D12" s="13" t="s">
        <v>244</v>
      </c>
      <c r="E12" s="88">
        <v>100000</v>
      </c>
      <c r="F12" s="150">
        <v>89113.72</v>
      </c>
      <c r="G12" s="56">
        <f t="shared" si="0"/>
        <v>89.113720000000001</v>
      </c>
    </row>
    <row r="13" spans="2:13" ht="25.5" customHeight="1" x14ac:dyDescent="0.2">
      <c r="B13" s="236">
        <v>71114</v>
      </c>
      <c r="C13" s="237"/>
      <c r="D13" s="13" t="s">
        <v>245</v>
      </c>
      <c r="E13" s="88">
        <v>15000</v>
      </c>
      <c r="F13" s="150">
        <v>8683.74</v>
      </c>
      <c r="G13" s="56">
        <f t="shared" si="0"/>
        <v>57.891599999999997</v>
      </c>
    </row>
    <row r="14" spans="2:13" ht="25.5" customHeight="1" x14ac:dyDescent="0.2">
      <c r="B14" s="236">
        <v>71115</v>
      </c>
      <c r="C14" s="237"/>
      <c r="D14" s="13" t="s">
        <v>246</v>
      </c>
      <c r="E14" s="88">
        <v>6000</v>
      </c>
      <c r="F14" s="150">
        <v>5424.98</v>
      </c>
      <c r="G14" s="56">
        <f t="shared" si="0"/>
        <v>90.416333333333327</v>
      </c>
    </row>
    <row r="15" spans="2:13" ht="12.75" customHeight="1" x14ac:dyDescent="0.2">
      <c r="B15" s="236">
        <v>71116</v>
      </c>
      <c r="C15" s="237"/>
      <c r="D15" s="13" t="s">
        <v>247</v>
      </c>
      <c r="E15" s="88">
        <v>40000</v>
      </c>
      <c r="F15" s="150">
        <v>41949.81</v>
      </c>
      <c r="G15" s="56">
        <f t="shared" si="0"/>
        <v>104.87452499999999</v>
      </c>
    </row>
    <row r="16" spans="2:13" ht="12.75" customHeight="1" x14ac:dyDescent="0.2">
      <c r="B16" s="236">
        <v>71117</v>
      </c>
      <c r="C16" s="237"/>
      <c r="D16" s="13" t="s">
        <v>248</v>
      </c>
      <c r="E16" s="88">
        <v>15000</v>
      </c>
      <c r="F16" s="150">
        <v>23121.33</v>
      </c>
      <c r="G16" s="56">
        <f t="shared" si="0"/>
        <v>154.1422</v>
      </c>
    </row>
    <row r="17" spans="2:7" ht="12.75" customHeight="1" x14ac:dyDescent="0.2">
      <c r="B17" s="236">
        <v>71118</v>
      </c>
      <c r="C17" s="237"/>
      <c r="D17" s="13" t="s">
        <v>249</v>
      </c>
      <c r="E17" s="88">
        <v>500</v>
      </c>
      <c r="F17" s="150">
        <v>0</v>
      </c>
      <c r="G17" s="56">
        <f t="shared" si="0"/>
        <v>0</v>
      </c>
    </row>
    <row r="18" spans="2:7" ht="12.75" customHeight="1" x14ac:dyDescent="0.2">
      <c r="B18" s="236">
        <v>71119</v>
      </c>
      <c r="C18" s="237"/>
      <c r="D18" s="13" t="s">
        <v>250</v>
      </c>
      <c r="E18" s="88">
        <v>10000</v>
      </c>
      <c r="F18" s="150">
        <v>2849.9</v>
      </c>
      <c r="G18" s="56">
        <f t="shared" si="0"/>
        <v>28.499000000000002</v>
      </c>
    </row>
    <row r="19" spans="2:7" ht="12.75" customHeight="1" x14ac:dyDescent="0.2">
      <c r="B19" s="240">
        <v>7113</v>
      </c>
      <c r="C19" s="241"/>
      <c r="D19" s="14" t="s">
        <v>251</v>
      </c>
      <c r="E19" s="89">
        <f>SUM(E20:E21)</f>
        <v>620000</v>
      </c>
      <c r="F19" s="151">
        <f>SUM(F20:F21)</f>
        <v>494184.38</v>
      </c>
      <c r="G19" s="55">
        <f t="shared" si="0"/>
        <v>79.707158064516122</v>
      </c>
    </row>
    <row r="20" spans="2:7" ht="12.75" customHeight="1" x14ac:dyDescent="0.2">
      <c r="B20" s="236">
        <v>71131</v>
      </c>
      <c r="C20" s="237"/>
      <c r="D20" s="13" t="s">
        <v>252</v>
      </c>
      <c r="E20" s="88">
        <v>500000</v>
      </c>
      <c r="F20" s="150">
        <v>385749.62</v>
      </c>
      <c r="G20" s="56">
        <f t="shared" si="0"/>
        <v>77.149923999999999</v>
      </c>
    </row>
    <row r="21" spans="2:7" ht="12.75" customHeight="1" x14ac:dyDescent="0.2">
      <c r="B21" s="236">
        <v>71132</v>
      </c>
      <c r="C21" s="237"/>
      <c r="D21" s="13" t="s">
        <v>253</v>
      </c>
      <c r="E21" s="88">
        <v>120000</v>
      </c>
      <c r="F21" s="150">
        <v>108434.76</v>
      </c>
      <c r="G21" s="56">
        <f t="shared" si="0"/>
        <v>90.362299999999991</v>
      </c>
    </row>
    <row r="22" spans="2:7" ht="12.75" customHeight="1" x14ac:dyDescent="0.2">
      <c r="B22" s="240">
        <v>7117</v>
      </c>
      <c r="C22" s="241"/>
      <c r="D22" s="14" t="s">
        <v>254</v>
      </c>
      <c r="E22" s="90">
        <f>SUM(E23)</f>
        <v>450000</v>
      </c>
      <c r="F22" s="152">
        <f>SUM(F23)</f>
        <v>503313.91</v>
      </c>
      <c r="G22" s="55">
        <f t="shared" si="0"/>
        <v>111.84753555555555</v>
      </c>
    </row>
    <row r="23" spans="2:7" ht="12.75" customHeight="1" x14ac:dyDescent="0.2">
      <c r="B23" s="236">
        <v>71175</v>
      </c>
      <c r="C23" s="237"/>
      <c r="D23" s="13" t="s">
        <v>255</v>
      </c>
      <c r="E23" s="88">
        <v>450000</v>
      </c>
      <c r="F23" s="150">
        <v>503313.91</v>
      </c>
      <c r="G23" s="56">
        <f t="shared" si="0"/>
        <v>111.84753555555555</v>
      </c>
    </row>
    <row r="24" spans="2:7" ht="12.75" customHeight="1" x14ac:dyDescent="0.2">
      <c r="B24" s="238">
        <v>713</v>
      </c>
      <c r="C24" s="239"/>
      <c r="D24" s="15" t="s">
        <v>256</v>
      </c>
      <c r="E24" s="90">
        <f>E25+E27</f>
        <v>45000</v>
      </c>
      <c r="F24" s="152">
        <f>F25+F27</f>
        <v>21907.800000000003</v>
      </c>
      <c r="G24" s="55">
        <f t="shared" si="0"/>
        <v>48.684000000000005</v>
      </c>
    </row>
    <row r="25" spans="2:7" ht="12.75" customHeight="1" x14ac:dyDescent="0.2">
      <c r="B25" s="240">
        <v>7131</v>
      </c>
      <c r="C25" s="241"/>
      <c r="D25" s="15" t="s">
        <v>257</v>
      </c>
      <c r="E25" s="90">
        <f>SUM(E26)</f>
        <v>25000</v>
      </c>
      <c r="F25" s="152">
        <f>SUM(F26)</f>
        <v>16984.400000000001</v>
      </c>
      <c r="G25" s="55">
        <f t="shared" si="0"/>
        <v>67.937600000000003</v>
      </c>
    </row>
    <row r="26" spans="2:7" ht="12.75" customHeight="1" x14ac:dyDescent="0.2">
      <c r="B26" s="236">
        <v>71312</v>
      </c>
      <c r="C26" s="237"/>
      <c r="D26" s="13" t="s">
        <v>258</v>
      </c>
      <c r="E26" s="88">
        <v>25000</v>
      </c>
      <c r="F26" s="150">
        <v>16984.400000000001</v>
      </c>
      <c r="G26" s="56">
        <f t="shared" si="0"/>
        <v>67.937600000000003</v>
      </c>
    </row>
    <row r="27" spans="2:7" ht="12.75" customHeight="1" x14ac:dyDescent="0.2">
      <c r="B27" s="240">
        <v>7135</v>
      </c>
      <c r="C27" s="241"/>
      <c r="D27" s="14" t="s">
        <v>259</v>
      </c>
      <c r="E27" s="90">
        <f>SUM(E28)</f>
        <v>20000</v>
      </c>
      <c r="F27" s="152">
        <f>SUM(F28)</f>
        <v>4923.3999999999996</v>
      </c>
      <c r="G27" s="55">
        <f t="shared" si="0"/>
        <v>24.616999999999997</v>
      </c>
    </row>
    <row r="28" spans="2:7" ht="12.75" customHeight="1" x14ac:dyDescent="0.2">
      <c r="B28" s="236">
        <v>71351</v>
      </c>
      <c r="C28" s="237"/>
      <c r="D28" s="13" t="s">
        <v>259</v>
      </c>
      <c r="E28" s="88">
        <v>20000</v>
      </c>
      <c r="F28" s="150">
        <v>4923.3999999999996</v>
      </c>
      <c r="G28" s="56">
        <f t="shared" si="0"/>
        <v>24.616999999999997</v>
      </c>
    </row>
    <row r="29" spans="2:7" ht="17.25" customHeight="1" x14ac:dyDescent="0.2">
      <c r="B29" s="238">
        <v>714</v>
      </c>
      <c r="C29" s="239"/>
      <c r="D29" s="15" t="s">
        <v>260</v>
      </c>
      <c r="E29" s="90">
        <f>E30+E34+E38+E40+E44</f>
        <v>1388000</v>
      </c>
      <c r="F29" s="152">
        <f>F30+F34+F38+F40+F44</f>
        <v>613320.23</v>
      </c>
      <c r="G29" s="55">
        <f t="shared" si="0"/>
        <v>44.187336455331412</v>
      </c>
    </row>
    <row r="30" spans="2:7" ht="26.25" customHeight="1" x14ac:dyDescent="0.2">
      <c r="B30" s="240">
        <v>7141</v>
      </c>
      <c r="C30" s="241"/>
      <c r="D30" s="15" t="s">
        <v>261</v>
      </c>
      <c r="E30" s="90">
        <f>SUM(E31:E33)</f>
        <v>213000</v>
      </c>
      <c r="F30" s="152">
        <f>SUM(F31:F33)</f>
        <v>133915.29999999999</v>
      </c>
      <c r="G30" s="55">
        <f t="shared" si="0"/>
        <v>62.871032863849763</v>
      </c>
    </row>
    <row r="31" spans="2:7" ht="12.75" customHeight="1" x14ac:dyDescent="0.2">
      <c r="B31" s="236">
        <v>71411</v>
      </c>
      <c r="C31" s="237"/>
      <c r="D31" s="13" t="s">
        <v>262</v>
      </c>
      <c r="E31" s="88">
        <v>200000</v>
      </c>
      <c r="F31" s="150">
        <v>131742.93</v>
      </c>
      <c r="G31" s="56">
        <f t="shared" si="0"/>
        <v>65.871465000000001</v>
      </c>
    </row>
    <row r="32" spans="2:7" ht="12.75" customHeight="1" x14ac:dyDescent="0.2">
      <c r="B32" s="236">
        <v>71412</v>
      </c>
      <c r="C32" s="237"/>
      <c r="D32" s="13" t="s">
        <v>263</v>
      </c>
      <c r="E32" s="88">
        <v>10000</v>
      </c>
      <c r="F32" s="150">
        <v>0</v>
      </c>
      <c r="G32" s="56">
        <f t="shared" si="0"/>
        <v>0</v>
      </c>
    </row>
    <row r="33" spans="2:7" ht="12.75" customHeight="1" x14ac:dyDescent="0.2">
      <c r="B33" s="236">
        <v>71413</v>
      </c>
      <c r="C33" s="237"/>
      <c r="D33" s="13" t="s">
        <v>264</v>
      </c>
      <c r="E33" s="88">
        <v>3000</v>
      </c>
      <c r="F33" s="150">
        <v>2172.37</v>
      </c>
      <c r="G33" s="56">
        <f t="shared" si="0"/>
        <v>72.412333333333336</v>
      </c>
    </row>
    <row r="34" spans="2:7" ht="16.5" customHeight="1" x14ac:dyDescent="0.2">
      <c r="B34" s="240">
        <v>7142</v>
      </c>
      <c r="C34" s="241"/>
      <c r="D34" s="14" t="s">
        <v>265</v>
      </c>
      <c r="E34" s="90">
        <f>SUM(E35:E37)</f>
        <v>627000</v>
      </c>
      <c r="F34" s="152">
        <f>SUM(F35:F37)</f>
        <v>209757.29</v>
      </c>
      <c r="G34" s="55">
        <f t="shared" si="0"/>
        <v>33.454113237639554</v>
      </c>
    </row>
    <row r="35" spans="2:7" ht="12.75" customHeight="1" x14ac:dyDescent="0.2">
      <c r="B35" s="236">
        <v>71421</v>
      </c>
      <c r="C35" s="237"/>
      <c r="D35" s="13" t="s">
        <v>266</v>
      </c>
      <c r="E35" s="88">
        <v>600000</v>
      </c>
      <c r="F35" s="150">
        <v>209757.29</v>
      </c>
      <c r="G35" s="56">
        <f t="shared" si="0"/>
        <v>34.959548333333338</v>
      </c>
    </row>
    <row r="36" spans="2:7" ht="12.75" customHeight="1" x14ac:dyDescent="0.2">
      <c r="B36" s="236">
        <v>71423</v>
      </c>
      <c r="C36" s="237"/>
      <c r="D36" s="13" t="s">
        <v>267</v>
      </c>
      <c r="E36" s="88">
        <v>2000</v>
      </c>
      <c r="F36" s="150">
        <v>0</v>
      </c>
      <c r="G36" s="56">
        <f t="shared" si="0"/>
        <v>0</v>
      </c>
    </row>
    <row r="37" spans="2:7" ht="12.75" customHeight="1" x14ac:dyDescent="0.2">
      <c r="B37" s="220">
        <v>71424</v>
      </c>
      <c r="C37" s="221"/>
      <c r="D37" s="16" t="s">
        <v>268</v>
      </c>
      <c r="E37" s="88">
        <v>25000</v>
      </c>
      <c r="F37" s="150">
        <v>0</v>
      </c>
      <c r="G37" s="56">
        <f t="shared" si="0"/>
        <v>0</v>
      </c>
    </row>
    <row r="38" spans="2:7" ht="30" customHeight="1" x14ac:dyDescent="0.2">
      <c r="B38" s="249">
        <v>7146</v>
      </c>
      <c r="C38" s="250"/>
      <c r="D38" s="17" t="s">
        <v>269</v>
      </c>
      <c r="E38" s="91">
        <f>SUM(E39)</f>
        <v>70000</v>
      </c>
      <c r="F38" s="153">
        <f>SUM(F39)</f>
        <v>50719.32</v>
      </c>
      <c r="G38" s="55">
        <f t="shared" si="0"/>
        <v>72.456171428571423</v>
      </c>
    </row>
    <row r="39" spans="2:7" ht="25.5" customHeight="1" x14ac:dyDescent="0.2">
      <c r="B39" s="236">
        <v>71461</v>
      </c>
      <c r="C39" s="237"/>
      <c r="D39" s="13" t="s">
        <v>270</v>
      </c>
      <c r="E39" s="92">
        <v>70000</v>
      </c>
      <c r="F39" s="154">
        <v>50719.32</v>
      </c>
      <c r="G39" s="56">
        <f t="shared" si="0"/>
        <v>72.456171428571423</v>
      </c>
    </row>
    <row r="40" spans="2:7" ht="12.75" customHeight="1" x14ac:dyDescent="0.2">
      <c r="B40" s="240">
        <v>7148</v>
      </c>
      <c r="C40" s="241"/>
      <c r="D40" s="14" t="s">
        <v>271</v>
      </c>
      <c r="E40" s="90">
        <f>SUM(E41:E43)</f>
        <v>277000</v>
      </c>
      <c r="F40" s="152">
        <f>SUM(F41:F43)</f>
        <v>80285.77</v>
      </c>
      <c r="G40" s="55">
        <f t="shared" si="0"/>
        <v>28.98403249097473</v>
      </c>
    </row>
    <row r="41" spans="2:7" ht="17.25" customHeight="1" x14ac:dyDescent="0.2">
      <c r="B41" s="261">
        <v>71482</v>
      </c>
      <c r="C41" s="262"/>
      <c r="D41" s="13" t="s">
        <v>324</v>
      </c>
      <c r="E41" s="88">
        <v>7000</v>
      </c>
      <c r="F41" s="150">
        <v>764.59</v>
      </c>
      <c r="G41" s="56">
        <f t="shared" si="0"/>
        <v>10.922714285714285</v>
      </c>
    </row>
    <row r="42" spans="2:7" ht="14.25" customHeight="1" x14ac:dyDescent="0.2">
      <c r="B42" s="236">
        <v>71484</v>
      </c>
      <c r="C42" s="237"/>
      <c r="D42" s="13" t="s">
        <v>272</v>
      </c>
      <c r="E42" s="88">
        <v>50000</v>
      </c>
      <c r="F42" s="150">
        <v>49611.19</v>
      </c>
      <c r="G42" s="56">
        <f t="shared" si="0"/>
        <v>99.222380000000015</v>
      </c>
    </row>
    <row r="43" spans="2:7" ht="15.75" customHeight="1" x14ac:dyDescent="0.2">
      <c r="B43" s="261">
        <v>71489</v>
      </c>
      <c r="C43" s="262"/>
      <c r="D43" s="93" t="s">
        <v>325</v>
      </c>
      <c r="E43" s="88">
        <v>220000</v>
      </c>
      <c r="F43" s="150">
        <v>29909.99</v>
      </c>
      <c r="G43" s="56">
        <f t="shared" si="0"/>
        <v>13.595450000000001</v>
      </c>
    </row>
    <row r="44" spans="2:7" ht="12.75" customHeight="1" x14ac:dyDescent="0.2">
      <c r="B44" s="240">
        <v>7149</v>
      </c>
      <c r="C44" s="241"/>
      <c r="D44" s="14" t="s">
        <v>18</v>
      </c>
      <c r="E44" s="90">
        <f>SUM(E45:E46)</f>
        <v>201000</v>
      </c>
      <c r="F44" s="152">
        <f>SUM(F45:F46)</f>
        <v>138642.54999999999</v>
      </c>
      <c r="G44" s="55">
        <f t="shared" si="0"/>
        <v>68.976393034825861</v>
      </c>
    </row>
    <row r="45" spans="2:7" ht="12.75" customHeight="1" x14ac:dyDescent="0.2">
      <c r="B45" s="236">
        <v>71491</v>
      </c>
      <c r="C45" s="237"/>
      <c r="D45" s="13" t="s">
        <v>326</v>
      </c>
      <c r="E45" s="88">
        <v>200000</v>
      </c>
      <c r="F45" s="150">
        <v>138642.54999999999</v>
      </c>
      <c r="G45" s="56">
        <f t="shared" si="0"/>
        <v>69.321275</v>
      </c>
    </row>
    <row r="46" spans="2:7" ht="12.75" customHeight="1" x14ac:dyDescent="0.2">
      <c r="B46" s="263">
        <v>71492</v>
      </c>
      <c r="C46" s="264"/>
      <c r="D46" s="13" t="s">
        <v>327</v>
      </c>
      <c r="E46" s="88">
        <v>1000</v>
      </c>
      <c r="F46" s="150">
        <v>0</v>
      </c>
      <c r="G46" s="56">
        <f t="shared" si="0"/>
        <v>0</v>
      </c>
    </row>
    <row r="47" spans="2:7" ht="12.75" customHeight="1" x14ac:dyDescent="0.2">
      <c r="B47" s="238">
        <v>715</v>
      </c>
      <c r="C47" s="239"/>
      <c r="D47" s="15" t="s">
        <v>273</v>
      </c>
      <c r="E47" s="94">
        <f>E48+E51+E53</f>
        <v>84000</v>
      </c>
      <c r="F47" s="155">
        <f>F48+F51+F53</f>
        <v>32589</v>
      </c>
      <c r="G47" s="55">
        <f t="shared" si="0"/>
        <v>38.796428571428571</v>
      </c>
    </row>
    <row r="48" spans="2:7" ht="12.75" customHeight="1" x14ac:dyDescent="0.2">
      <c r="B48" s="240">
        <v>7152</v>
      </c>
      <c r="C48" s="241"/>
      <c r="D48" s="15" t="s">
        <v>274</v>
      </c>
      <c r="E48" s="94">
        <f>SUM(E49:E50)</f>
        <v>4000</v>
      </c>
      <c r="F48" s="155">
        <f>SUM(F49:F50)</f>
        <v>946.87</v>
      </c>
      <c r="G48" s="55">
        <f t="shared" si="0"/>
        <v>23.671749999999999</v>
      </c>
    </row>
    <row r="49" spans="2:7" ht="24.75" customHeight="1" x14ac:dyDescent="0.2">
      <c r="B49" s="236">
        <v>71523</v>
      </c>
      <c r="C49" s="237"/>
      <c r="D49" s="13" t="s">
        <v>275</v>
      </c>
      <c r="E49" s="92">
        <v>2000</v>
      </c>
      <c r="F49" s="154">
        <v>944.55</v>
      </c>
      <c r="G49" s="56">
        <f t="shared" si="0"/>
        <v>47.227499999999999</v>
      </c>
    </row>
    <row r="50" spans="2:7" ht="28.5" customHeight="1" x14ac:dyDescent="0.2">
      <c r="B50" s="236">
        <v>71525</v>
      </c>
      <c r="C50" s="237"/>
      <c r="D50" s="13" t="s">
        <v>276</v>
      </c>
      <c r="E50" s="92">
        <v>2000</v>
      </c>
      <c r="F50" s="154">
        <v>2.3199999999999998</v>
      </c>
      <c r="G50" s="56">
        <f t="shared" si="0"/>
        <v>0.11600000000000001</v>
      </c>
    </row>
    <row r="51" spans="2:7" ht="27" customHeight="1" x14ac:dyDescent="0.2">
      <c r="B51" s="240">
        <v>7153</v>
      </c>
      <c r="C51" s="241"/>
      <c r="D51" s="14" t="s">
        <v>277</v>
      </c>
      <c r="E51" s="90">
        <f>SUM(E52)</f>
        <v>20000</v>
      </c>
      <c r="F51" s="152">
        <f>SUM(F52)</f>
        <v>16776.78</v>
      </c>
      <c r="G51" s="55">
        <f t="shared" si="0"/>
        <v>83.883899999999983</v>
      </c>
    </row>
    <row r="52" spans="2:7" ht="12.75" customHeight="1" x14ac:dyDescent="0.2">
      <c r="B52" s="236">
        <v>71531</v>
      </c>
      <c r="C52" s="237"/>
      <c r="D52" s="13" t="s">
        <v>278</v>
      </c>
      <c r="E52" s="88">
        <v>20000</v>
      </c>
      <c r="F52" s="150">
        <v>16776.78</v>
      </c>
      <c r="G52" s="56">
        <f t="shared" si="0"/>
        <v>83.883899999999983</v>
      </c>
    </row>
    <row r="53" spans="2:7" ht="12.75" customHeight="1" x14ac:dyDescent="0.2">
      <c r="B53" s="240">
        <v>7155</v>
      </c>
      <c r="C53" s="241"/>
      <c r="D53" s="14" t="s">
        <v>273</v>
      </c>
      <c r="E53" s="94">
        <f>SUM(E54)</f>
        <v>60000</v>
      </c>
      <c r="F53" s="155">
        <f>SUM(F54)</f>
        <v>14865.35</v>
      </c>
      <c r="G53" s="55">
        <f t="shared" si="0"/>
        <v>24.775583333333334</v>
      </c>
    </row>
    <row r="54" spans="2:7" ht="12.75" customHeight="1" x14ac:dyDescent="0.2">
      <c r="B54" s="236">
        <v>71551</v>
      </c>
      <c r="C54" s="237"/>
      <c r="D54" s="13" t="s">
        <v>273</v>
      </c>
      <c r="E54" s="88">
        <v>60000</v>
      </c>
      <c r="F54" s="150">
        <v>14865.35</v>
      </c>
      <c r="G54" s="56">
        <f t="shared" si="0"/>
        <v>24.775583333333334</v>
      </c>
    </row>
    <row r="55" spans="2:7" ht="12.75" customHeight="1" x14ac:dyDescent="0.2">
      <c r="B55" s="267">
        <v>72</v>
      </c>
      <c r="C55" s="268"/>
      <c r="D55" s="14" t="s">
        <v>279</v>
      </c>
      <c r="E55" s="90">
        <f t="shared" ref="E55:F57" si="1">SUM(E56)</f>
        <v>10000</v>
      </c>
      <c r="F55" s="152">
        <f t="shared" si="1"/>
        <v>5559.15</v>
      </c>
      <c r="G55" s="55">
        <f t="shared" si="0"/>
        <v>55.591499999999996</v>
      </c>
    </row>
    <row r="56" spans="2:7" ht="12.75" customHeight="1" x14ac:dyDescent="0.2">
      <c r="B56" s="238">
        <v>721</v>
      </c>
      <c r="C56" s="239"/>
      <c r="D56" s="15" t="s">
        <v>280</v>
      </c>
      <c r="E56" s="91">
        <f t="shared" si="1"/>
        <v>10000</v>
      </c>
      <c r="F56" s="153">
        <f t="shared" si="1"/>
        <v>5559.15</v>
      </c>
      <c r="G56" s="55">
        <f t="shared" si="0"/>
        <v>55.591499999999996</v>
      </c>
    </row>
    <row r="57" spans="2:7" ht="12.75" customHeight="1" x14ac:dyDescent="0.2">
      <c r="B57" s="240">
        <v>7211</v>
      </c>
      <c r="C57" s="241"/>
      <c r="D57" s="15" t="s">
        <v>281</v>
      </c>
      <c r="E57" s="91">
        <f t="shared" si="1"/>
        <v>10000</v>
      </c>
      <c r="F57" s="153">
        <f t="shared" si="1"/>
        <v>5559.15</v>
      </c>
      <c r="G57" s="55">
        <f t="shared" si="0"/>
        <v>55.591499999999996</v>
      </c>
    </row>
    <row r="58" spans="2:7" ht="12.75" customHeight="1" x14ac:dyDescent="0.2">
      <c r="B58" s="236">
        <v>72112</v>
      </c>
      <c r="C58" s="237"/>
      <c r="D58" s="13" t="s">
        <v>282</v>
      </c>
      <c r="E58" s="88">
        <v>10000</v>
      </c>
      <c r="F58" s="150">
        <v>5559.15</v>
      </c>
      <c r="G58" s="56">
        <f t="shared" si="0"/>
        <v>55.591499999999996</v>
      </c>
    </row>
    <row r="59" spans="2:7" ht="32.25" customHeight="1" x14ac:dyDescent="0.2">
      <c r="B59" s="269">
        <v>73</v>
      </c>
      <c r="C59" s="270"/>
      <c r="D59" s="19" t="s">
        <v>328</v>
      </c>
      <c r="E59" s="95">
        <f>E60+E63</f>
        <v>261000</v>
      </c>
      <c r="F59" s="156">
        <f>F60+F63</f>
        <v>91335.37</v>
      </c>
      <c r="G59" s="55">
        <f t="shared" si="0"/>
        <v>34.994394636015322</v>
      </c>
    </row>
    <row r="60" spans="2:7" ht="12.75" customHeight="1" x14ac:dyDescent="0.2">
      <c r="B60" s="271">
        <v>731</v>
      </c>
      <c r="C60" s="272"/>
      <c r="D60" s="19" t="s">
        <v>283</v>
      </c>
      <c r="E60" s="95">
        <f>SUM(E61:E62)</f>
        <v>61000</v>
      </c>
      <c r="F60" s="156">
        <f>SUM(F61:F62)</f>
        <v>4412.76</v>
      </c>
      <c r="G60" s="55">
        <f t="shared" si="0"/>
        <v>7.2340327868852459</v>
      </c>
    </row>
    <row r="61" spans="2:7" ht="12.75" customHeight="1" x14ac:dyDescent="0.2">
      <c r="B61" s="286">
        <v>7311</v>
      </c>
      <c r="C61" s="287"/>
      <c r="D61" s="20" t="s">
        <v>284</v>
      </c>
      <c r="E61" s="88">
        <v>1000</v>
      </c>
      <c r="F61" s="150">
        <v>0</v>
      </c>
      <c r="G61" s="56">
        <f t="shared" si="0"/>
        <v>0</v>
      </c>
    </row>
    <row r="62" spans="2:7" ht="12.75" customHeight="1" x14ac:dyDescent="0.2">
      <c r="B62" s="288">
        <v>7312</v>
      </c>
      <c r="C62" s="289"/>
      <c r="D62" s="21" t="s">
        <v>285</v>
      </c>
      <c r="E62" s="88">
        <v>60000</v>
      </c>
      <c r="F62" s="150">
        <v>4412.76</v>
      </c>
      <c r="G62" s="56">
        <f t="shared" si="0"/>
        <v>7.3545999999999996</v>
      </c>
    </row>
    <row r="63" spans="2:7" ht="12.75" customHeight="1" x14ac:dyDescent="0.2">
      <c r="B63" s="290">
        <v>732</v>
      </c>
      <c r="C63" s="291"/>
      <c r="D63" s="19" t="s">
        <v>286</v>
      </c>
      <c r="E63" s="96">
        <f>SUM(E64)</f>
        <v>200000</v>
      </c>
      <c r="F63" s="157">
        <f>SUM(F64)</f>
        <v>86922.61</v>
      </c>
      <c r="G63" s="55">
        <f t="shared" si="0"/>
        <v>43.461305000000003</v>
      </c>
    </row>
    <row r="64" spans="2:7" ht="12.75" customHeight="1" x14ac:dyDescent="0.2">
      <c r="B64" s="286">
        <v>7321</v>
      </c>
      <c r="C64" s="287"/>
      <c r="D64" s="20" t="s">
        <v>286</v>
      </c>
      <c r="E64" s="88">
        <v>200000</v>
      </c>
      <c r="F64" s="150">
        <v>86922.61</v>
      </c>
      <c r="G64" s="56">
        <f t="shared" si="0"/>
        <v>43.461305000000003</v>
      </c>
    </row>
    <row r="65" spans="2:7" ht="12.75" customHeight="1" x14ac:dyDescent="0.2">
      <c r="B65" s="269">
        <v>74</v>
      </c>
      <c r="C65" s="270"/>
      <c r="D65" s="19" t="s">
        <v>287</v>
      </c>
      <c r="E65" s="95">
        <f>E66+E69</f>
        <v>4255000</v>
      </c>
      <c r="F65" s="156">
        <f>F66+F69</f>
        <v>3860509.28</v>
      </c>
      <c r="G65" s="55">
        <f t="shared" si="0"/>
        <v>90.728772737955339</v>
      </c>
    </row>
    <row r="66" spans="2:7" ht="12.75" customHeight="1" x14ac:dyDescent="0.2">
      <c r="B66" s="271">
        <v>741</v>
      </c>
      <c r="C66" s="272"/>
      <c r="D66" s="22" t="s">
        <v>288</v>
      </c>
      <c r="E66" s="95">
        <f>SUM(E67:E68)</f>
        <v>525000</v>
      </c>
      <c r="F66" s="156">
        <f>SUM(F67:F68)</f>
        <v>109237.69</v>
      </c>
      <c r="G66" s="55">
        <f t="shared" si="0"/>
        <v>20.807179047619048</v>
      </c>
    </row>
    <row r="67" spans="2:7" ht="12.75" customHeight="1" x14ac:dyDescent="0.2">
      <c r="B67" s="288">
        <v>7411</v>
      </c>
      <c r="C67" s="289"/>
      <c r="D67" s="22" t="s">
        <v>289</v>
      </c>
      <c r="E67" s="88">
        <v>100000</v>
      </c>
      <c r="F67" s="150">
        <v>0</v>
      </c>
      <c r="G67" s="56">
        <f t="shared" si="0"/>
        <v>0</v>
      </c>
    </row>
    <row r="68" spans="2:7" ht="12.75" customHeight="1" x14ac:dyDescent="0.2">
      <c r="B68" s="288">
        <v>7412</v>
      </c>
      <c r="C68" s="289"/>
      <c r="D68" s="19" t="s">
        <v>290</v>
      </c>
      <c r="E68" s="88">
        <v>425000</v>
      </c>
      <c r="F68" s="150">
        <v>109237.69</v>
      </c>
      <c r="G68" s="56">
        <f t="shared" si="0"/>
        <v>25.702985882352941</v>
      </c>
    </row>
    <row r="69" spans="2:7" ht="12.75" customHeight="1" x14ac:dyDescent="0.2">
      <c r="B69" s="238">
        <v>742</v>
      </c>
      <c r="C69" s="239"/>
      <c r="D69" s="15" t="s">
        <v>291</v>
      </c>
      <c r="E69" s="90">
        <f>SUM(E70:E72)</f>
        <v>3730000</v>
      </c>
      <c r="F69" s="152">
        <f>SUM(F70:F72)</f>
        <v>3751271.59</v>
      </c>
      <c r="G69" s="55">
        <f t="shared" si="0"/>
        <v>100.5702839142091</v>
      </c>
    </row>
    <row r="70" spans="2:7" ht="12.75" customHeight="1" x14ac:dyDescent="0.2">
      <c r="B70" s="240">
        <v>7421</v>
      </c>
      <c r="C70" s="241"/>
      <c r="D70" s="14" t="s">
        <v>292</v>
      </c>
      <c r="E70" s="88">
        <v>100000</v>
      </c>
      <c r="F70" s="150">
        <v>373926.51</v>
      </c>
      <c r="G70" s="56">
        <f t="shared" si="0"/>
        <v>373.92651000000001</v>
      </c>
    </row>
    <row r="71" spans="2:7" ht="12.75" customHeight="1" x14ac:dyDescent="0.2">
      <c r="B71" s="292">
        <v>7425</v>
      </c>
      <c r="C71" s="293"/>
      <c r="D71" s="13" t="s">
        <v>323</v>
      </c>
      <c r="E71" s="88">
        <v>30000</v>
      </c>
      <c r="F71" s="150">
        <v>939.93</v>
      </c>
      <c r="G71" s="56">
        <f t="shared" si="0"/>
        <v>3.1330999999999998</v>
      </c>
    </row>
    <row r="72" spans="2:7" ht="12.75" customHeight="1" x14ac:dyDescent="0.2">
      <c r="B72" s="240">
        <v>7426</v>
      </c>
      <c r="C72" s="241"/>
      <c r="D72" s="14" t="s">
        <v>293</v>
      </c>
      <c r="E72" s="88">
        <v>3600000</v>
      </c>
      <c r="F72" s="150">
        <v>3376405.15</v>
      </c>
      <c r="G72" s="56">
        <f t="shared" si="0"/>
        <v>93.789031944444446</v>
      </c>
    </row>
    <row r="73" spans="2:7" ht="12.75" customHeight="1" x14ac:dyDescent="0.2">
      <c r="B73" s="267">
        <v>75</v>
      </c>
      <c r="C73" s="268"/>
      <c r="D73" s="14" t="s">
        <v>294</v>
      </c>
      <c r="E73" s="91">
        <f t="shared" ref="E73:F75" si="2">SUM(E74)</f>
        <v>1000000</v>
      </c>
      <c r="F73" s="153">
        <f t="shared" si="2"/>
        <v>1000000</v>
      </c>
      <c r="G73" s="55">
        <f t="shared" si="0"/>
        <v>100</v>
      </c>
    </row>
    <row r="74" spans="2:7" ht="12.75" customHeight="1" x14ac:dyDescent="0.2">
      <c r="B74" s="273">
        <v>751</v>
      </c>
      <c r="C74" s="274"/>
      <c r="D74" s="14" t="s">
        <v>294</v>
      </c>
      <c r="E74" s="91">
        <f t="shared" si="2"/>
        <v>1000000</v>
      </c>
      <c r="F74" s="153">
        <f t="shared" si="2"/>
        <v>1000000</v>
      </c>
      <c r="G74" s="55">
        <f t="shared" ref="G74:G76" si="3">F74/E74*100</f>
        <v>100</v>
      </c>
    </row>
    <row r="75" spans="2:7" ht="18.75" customHeight="1" x14ac:dyDescent="0.2">
      <c r="B75" s="240">
        <v>7511</v>
      </c>
      <c r="C75" s="241"/>
      <c r="D75" s="14" t="s">
        <v>295</v>
      </c>
      <c r="E75" s="91">
        <f t="shared" si="2"/>
        <v>1000000</v>
      </c>
      <c r="F75" s="153">
        <f t="shared" si="2"/>
        <v>1000000</v>
      </c>
      <c r="G75" s="55">
        <f t="shared" si="3"/>
        <v>100</v>
      </c>
    </row>
    <row r="76" spans="2:7" ht="27.75" customHeight="1" x14ac:dyDescent="0.2">
      <c r="B76" s="275">
        <v>75111</v>
      </c>
      <c r="C76" s="276"/>
      <c r="D76" s="13" t="s">
        <v>296</v>
      </c>
      <c r="E76" s="92">
        <v>1000000</v>
      </c>
      <c r="F76" s="154">
        <v>1000000</v>
      </c>
      <c r="G76" s="76">
        <f t="shared" si="3"/>
        <v>100</v>
      </c>
    </row>
    <row r="77" spans="2:7" ht="27" customHeight="1" thickBot="1" x14ac:dyDescent="0.25">
      <c r="B77" s="209"/>
      <c r="C77" s="210"/>
      <c r="D77" s="23" t="s">
        <v>297</v>
      </c>
      <c r="E77" s="97">
        <f>E8+E24+E29+E47+E56+E66+E69+E60+E63+E74</f>
        <v>10700000</v>
      </c>
      <c r="F77" s="158">
        <f>F8+F24+F29+F47+F56+F66+F69+F60+F63+F74</f>
        <v>9291086.6300000008</v>
      </c>
      <c r="G77" s="98">
        <f>F77/E77*100</f>
        <v>86.832585327102805</v>
      </c>
    </row>
    <row r="78" spans="2:7" ht="27" customHeight="1" x14ac:dyDescent="0.2">
      <c r="B78" s="163"/>
      <c r="C78" s="164"/>
      <c r="D78" s="165"/>
      <c r="E78" s="166"/>
      <c r="F78" s="167"/>
      <c r="G78" s="168"/>
    </row>
    <row r="79" spans="2:7" ht="27" customHeight="1" x14ac:dyDescent="0.2">
      <c r="B79" s="163"/>
      <c r="C79" s="164"/>
      <c r="D79" s="165"/>
      <c r="E79" s="166"/>
      <c r="F79" s="167"/>
      <c r="G79" s="168"/>
    </row>
    <row r="80" spans="2:7" ht="27" customHeight="1" x14ac:dyDescent="0.2">
      <c r="B80" s="163"/>
      <c r="C80" s="164"/>
      <c r="D80" s="165"/>
      <c r="E80" s="166"/>
      <c r="F80" s="167"/>
      <c r="G80" s="168"/>
    </row>
    <row r="81" spans="2:7" ht="27" customHeight="1" x14ac:dyDescent="0.2">
      <c r="B81" s="163"/>
      <c r="C81" s="164"/>
      <c r="D81" s="165"/>
      <c r="E81" s="166"/>
      <c r="F81" s="167"/>
      <c r="G81" s="168"/>
    </row>
    <row r="82" spans="2:7" ht="27" customHeight="1" x14ac:dyDescent="0.2">
      <c r="B82" s="163"/>
      <c r="C82" s="164"/>
      <c r="D82" s="165"/>
      <c r="E82" s="166"/>
      <c r="F82" s="167"/>
      <c r="G82" s="168"/>
    </row>
    <row r="83" spans="2:7" ht="27" customHeight="1" x14ac:dyDescent="0.2">
      <c r="B83" s="163"/>
      <c r="C83" s="164"/>
      <c r="D83" s="165"/>
      <c r="E83" s="166"/>
      <c r="F83" s="167"/>
      <c r="G83" s="168"/>
    </row>
    <row r="84" spans="2:7" ht="27" customHeight="1" x14ac:dyDescent="0.2">
      <c r="B84" s="163"/>
      <c r="C84" s="164"/>
      <c r="D84" s="165"/>
      <c r="E84" s="166"/>
      <c r="F84" s="167"/>
      <c r="G84" s="168"/>
    </row>
    <row r="85" spans="2:7" ht="27" customHeight="1" x14ac:dyDescent="0.2">
      <c r="B85" s="163"/>
      <c r="C85" s="164"/>
      <c r="D85" s="165"/>
      <c r="E85" s="166"/>
      <c r="F85" s="167"/>
      <c r="G85" s="168"/>
    </row>
    <row r="86" spans="2:7" ht="12.75" customHeight="1" x14ac:dyDescent="0.2">
      <c r="B86" s="70"/>
      <c r="C86" s="24"/>
      <c r="D86" s="25"/>
      <c r="E86" s="26"/>
      <c r="F86" s="71"/>
      <c r="G86" s="74"/>
    </row>
    <row r="87" spans="2:7" ht="12.75" customHeight="1" x14ac:dyDescent="0.2">
      <c r="B87" s="70"/>
      <c r="C87" s="24"/>
      <c r="D87" s="25"/>
      <c r="E87" s="26"/>
      <c r="F87" s="71"/>
      <c r="G87" s="74"/>
    </row>
    <row r="88" spans="2:7" ht="12.75" customHeight="1" x14ac:dyDescent="0.2">
      <c r="B88" s="72"/>
      <c r="C88" s="28"/>
      <c r="D88" s="29"/>
      <c r="E88" s="30"/>
      <c r="F88" s="73"/>
      <c r="G88" s="75"/>
    </row>
    <row r="89" spans="2:7" ht="12.75" customHeight="1" x14ac:dyDescent="0.2">
      <c r="B89" s="252" t="s">
        <v>298</v>
      </c>
      <c r="C89" s="253"/>
      <c r="D89" s="253"/>
      <c r="E89" s="253"/>
      <c r="F89" s="253"/>
      <c r="G89" s="254"/>
    </row>
    <row r="90" spans="2:7" ht="12.75" customHeight="1" x14ac:dyDescent="0.2">
      <c r="B90" s="252" t="s">
        <v>299</v>
      </c>
      <c r="C90" s="253"/>
      <c r="D90" s="253"/>
      <c r="E90" s="253"/>
      <c r="F90" s="253"/>
      <c r="G90" s="254"/>
    </row>
    <row r="91" spans="2:7" ht="12.75" customHeight="1" thickBot="1" x14ac:dyDescent="0.25">
      <c r="B91" s="252"/>
      <c r="C91" s="253"/>
      <c r="D91" s="253"/>
      <c r="E91" s="253"/>
      <c r="F91" s="253"/>
      <c r="G91" s="254"/>
    </row>
    <row r="92" spans="2:7" ht="12.75" customHeight="1" x14ac:dyDescent="0.2">
      <c r="B92" s="213" t="s">
        <v>234</v>
      </c>
      <c r="C92" s="214"/>
      <c r="D92" s="79" t="s">
        <v>0</v>
      </c>
      <c r="E92" s="79" t="s">
        <v>235</v>
      </c>
      <c r="F92" s="5" t="s">
        <v>236</v>
      </c>
      <c r="G92" s="52" t="s">
        <v>237</v>
      </c>
    </row>
    <row r="93" spans="2:7" ht="12.75" customHeight="1" x14ac:dyDescent="0.2">
      <c r="B93" s="243">
        <v>1</v>
      </c>
      <c r="C93" s="244"/>
      <c r="D93" s="80">
        <v>2</v>
      </c>
      <c r="E93" s="80">
        <v>3</v>
      </c>
      <c r="F93" s="31">
        <v>4</v>
      </c>
      <c r="G93" s="53" t="s">
        <v>300</v>
      </c>
    </row>
    <row r="94" spans="2:7" ht="12.75" customHeight="1" x14ac:dyDescent="0.2">
      <c r="B94" s="265">
        <v>4</v>
      </c>
      <c r="C94" s="266"/>
      <c r="D94" s="32" t="s">
        <v>298</v>
      </c>
      <c r="E94" s="33"/>
      <c r="F94" s="33"/>
      <c r="G94" s="58"/>
    </row>
    <row r="95" spans="2:7" ht="12.75" customHeight="1" x14ac:dyDescent="0.2">
      <c r="B95" s="205">
        <v>41</v>
      </c>
      <c r="C95" s="206"/>
      <c r="D95" s="14" t="s">
        <v>301</v>
      </c>
      <c r="E95" s="99">
        <f>E96+E102+E106+E112+E119+E121+E123+E125+E127</f>
        <v>3548311.1599999997</v>
      </c>
      <c r="F95" s="99">
        <f>F96+F102+F106+F112+F119+F121+F123+F125+F127</f>
        <v>2268627.9499999997</v>
      </c>
      <c r="G95" s="59">
        <f t="shared" ref="G95:G162" si="4">F95/E95*100</f>
        <v>63.935428650513273</v>
      </c>
    </row>
    <row r="96" spans="2:7" ht="12.75" customHeight="1" x14ac:dyDescent="0.2">
      <c r="B96" s="207">
        <v>411</v>
      </c>
      <c r="C96" s="208"/>
      <c r="D96" s="14" t="s">
        <v>4</v>
      </c>
      <c r="E96" s="100">
        <f>SUM(E97:E101)</f>
        <v>2548581.1599999997</v>
      </c>
      <c r="F96" s="100">
        <f>SUM(F97:F101)</f>
        <v>1477226.36</v>
      </c>
      <c r="G96" s="59">
        <f t="shared" si="4"/>
        <v>57.962696389076349</v>
      </c>
    </row>
    <row r="97" spans="2:15" ht="12.75" customHeight="1" x14ac:dyDescent="0.2">
      <c r="B97" s="226">
        <v>4111</v>
      </c>
      <c r="C97" s="227"/>
      <c r="D97" s="13" t="s">
        <v>6</v>
      </c>
      <c r="E97" s="101">
        <f t="shared" ref="E97:F101" si="5">E213+E243+E273+E296+E338+E388+E424+E450+E471+E493+E519+E547+E569+E590+E626+ E647+E674+E697</f>
        <v>1610818.25</v>
      </c>
      <c r="F97" s="101">
        <f t="shared" si="5"/>
        <v>1438165.9900000002</v>
      </c>
      <c r="G97" s="60">
        <f t="shared" si="4"/>
        <v>89.281704500181831</v>
      </c>
    </row>
    <row r="98" spans="2:15" ht="12.75" customHeight="1" x14ac:dyDescent="0.2">
      <c r="B98" s="226">
        <v>4112</v>
      </c>
      <c r="C98" s="227"/>
      <c r="D98" s="13" t="s">
        <v>8</v>
      </c>
      <c r="E98" s="101">
        <f t="shared" si="5"/>
        <v>203802.06999999998</v>
      </c>
      <c r="F98" s="101">
        <f t="shared" si="5"/>
        <v>2550.2799999999997</v>
      </c>
      <c r="G98" s="60">
        <f t="shared" si="4"/>
        <v>1.2513513724369925</v>
      </c>
    </row>
    <row r="99" spans="2:15" ht="12.75" customHeight="1" x14ac:dyDescent="0.2">
      <c r="B99" s="226">
        <v>4113</v>
      </c>
      <c r="C99" s="227"/>
      <c r="D99" s="13" t="s">
        <v>302</v>
      </c>
      <c r="E99" s="101">
        <f t="shared" si="5"/>
        <v>518402.18000000005</v>
      </c>
      <c r="F99" s="101">
        <f t="shared" si="5"/>
        <v>6773.170000000001</v>
      </c>
      <c r="G99" s="60">
        <f t="shared" si="4"/>
        <v>1.3065473605840161</v>
      </c>
      <c r="O99" s="102"/>
    </row>
    <row r="100" spans="2:15" ht="12.75" customHeight="1" x14ac:dyDescent="0.2">
      <c r="B100" s="226">
        <v>4114</v>
      </c>
      <c r="C100" s="227"/>
      <c r="D100" s="13" t="s">
        <v>303</v>
      </c>
      <c r="E100" s="101">
        <f>E216+E246+E276+E299+E341+E391+E427+E453+E474+E496+E522+E550+E572+E593+E629+ E650+E677+E700</f>
        <v>187826.4</v>
      </c>
      <c r="F100" s="101">
        <f t="shared" si="5"/>
        <v>5508.8899999999994</v>
      </c>
      <c r="G100" s="60">
        <f t="shared" si="4"/>
        <v>2.9329689543110016</v>
      </c>
    </row>
    <row r="101" spans="2:15" ht="12.75" customHeight="1" x14ac:dyDescent="0.2">
      <c r="B101" s="226">
        <v>4115</v>
      </c>
      <c r="C101" s="227"/>
      <c r="D101" s="13" t="s">
        <v>14</v>
      </c>
      <c r="E101" s="101">
        <f t="shared" si="5"/>
        <v>27732.260000000002</v>
      </c>
      <c r="F101" s="101">
        <f t="shared" si="5"/>
        <v>24228.030000000002</v>
      </c>
      <c r="G101" s="60">
        <f t="shared" si="4"/>
        <v>87.364066253525692</v>
      </c>
    </row>
    <row r="102" spans="2:15" ht="12.75" customHeight="1" x14ac:dyDescent="0.2">
      <c r="B102" s="207">
        <v>412</v>
      </c>
      <c r="C102" s="208"/>
      <c r="D102" s="14" t="s">
        <v>16</v>
      </c>
      <c r="E102" s="103">
        <f>E103+E104</f>
        <v>74700</v>
      </c>
      <c r="F102" s="103">
        <f>F103+F104</f>
        <v>49542</v>
      </c>
      <c r="G102" s="59">
        <f t="shared" si="4"/>
        <v>66.321285140562253</v>
      </c>
    </row>
    <row r="103" spans="2:15" ht="12.75" customHeight="1" x14ac:dyDescent="0.2">
      <c r="B103" s="294">
        <v>4126</v>
      </c>
      <c r="C103" s="295"/>
      <c r="D103" s="13" t="s">
        <v>304</v>
      </c>
      <c r="E103" s="104">
        <f>E249</f>
        <v>35000</v>
      </c>
      <c r="F103" s="104">
        <f>F249</f>
        <v>21180</v>
      </c>
      <c r="G103" s="60">
        <f t="shared" si="4"/>
        <v>60.514285714285712</v>
      </c>
    </row>
    <row r="104" spans="2:15" ht="12.75" customHeight="1" x14ac:dyDescent="0.2">
      <c r="B104" s="296">
        <v>4127</v>
      </c>
      <c r="C104" s="297"/>
      <c r="D104" s="20" t="s">
        <v>18</v>
      </c>
      <c r="E104" s="101">
        <f>E219+E250+E279+E302+E344+E394+E430+E456+E477+E499+E525+E553+E596+E632+E653+E680+E703+E575</f>
        <v>39700</v>
      </c>
      <c r="F104" s="101">
        <f>F219+F250+F279+F302+F344+F394+F430+F456+F477+F499+F525+F553+F596+F632+F653+F680+F703+F575</f>
        <v>28362</v>
      </c>
      <c r="G104" s="60">
        <f t="shared" si="4"/>
        <v>71.440806045340054</v>
      </c>
    </row>
    <row r="105" spans="2:15" ht="24" customHeight="1" x14ac:dyDescent="0.2">
      <c r="B105" s="174">
        <v>41271</v>
      </c>
      <c r="C105" s="175"/>
      <c r="D105" s="20" t="s">
        <v>345</v>
      </c>
      <c r="E105" s="101">
        <f>SUM(E251)</f>
        <v>1500</v>
      </c>
      <c r="F105" s="101">
        <f>SUM(F251)</f>
        <v>150</v>
      </c>
      <c r="G105" s="62">
        <f t="shared" si="4"/>
        <v>10</v>
      </c>
    </row>
    <row r="106" spans="2:15" ht="12.75" customHeight="1" x14ac:dyDescent="0.2">
      <c r="B106" s="255">
        <v>413</v>
      </c>
      <c r="C106" s="256"/>
      <c r="D106" s="19" t="s">
        <v>20</v>
      </c>
      <c r="E106" s="8">
        <f>E107+E108+E109+E110+E111</f>
        <v>130800</v>
      </c>
      <c r="F106" s="8">
        <f>F107+F108+F109+F110+F111</f>
        <v>120770.87</v>
      </c>
      <c r="G106" s="59">
        <f t="shared" si="4"/>
        <v>92.332469418960244</v>
      </c>
    </row>
    <row r="107" spans="2:15" ht="12.75" customHeight="1" x14ac:dyDescent="0.2">
      <c r="B107" s="257">
        <v>4131</v>
      </c>
      <c r="C107" s="258"/>
      <c r="D107" s="47" t="s">
        <v>305</v>
      </c>
      <c r="E107" s="101">
        <f>E598</f>
        <v>11700</v>
      </c>
      <c r="F107" s="101">
        <f>F598</f>
        <v>7192.58</v>
      </c>
      <c r="G107" s="60">
        <f t="shared" si="4"/>
        <v>61.475042735042742</v>
      </c>
    </row>
    <row r="108" spans="2:15" ht="12.75" customHeight="1" x14ac:dyDescent="0.2">
      <c r="B108" s="257">
        <v>4133</v>
      </c>
      <c r="C108" s="258"/>
      <c r="D108" s="47" t="s">
        <v>24</v>
      </c>
      <c r="E108" s="101">
        <f>E221+E253+E599</f>
        <v>14000</v>
      </c>
      <c r="F108" s="101">
        <f>F221+F253+F599</f>
        <v>11210.109999999999</v>
      </c>
      <c r="G108" s="60">
        <f t="shared" si="4"/>
        <v>80.072214285714267</v>
      </c>
    </row>
    <row r="109" spans="2:15" ht="12.75" customHeight="1" x14ac:dyDescent="0.2">
      <c r="B109" s="257">
        <v>4134</v>
      </c>
      <c r="C109" s="258"/>
      <c r="D109" s="48" t="s">
        <v>123</v>
      </c>
      <c r="E109" s="101">
        <f>E527+E600</f>
        <v>38600</v>
      </c>
      <c r="F109" s="101">
        <f>F527+F600</f>
        <v>37200.36</v>
      </c>
      <c r="G109" s="60">
        <f t="shared" si="4"/>
        <v>96.373989637305698</v>
      </c>
    </row>
    <row r="110" spans="2:15" ht="12.75" customHeight="1" x14ac:dyDescent="0.2">
      <c r="B110" s="203">
        <v>4135</v>
      </c>
      <c r="C110" s="204"/>
      <c r="D110" s="16" t="s">
        <v>185</v>
      </c>
      <c r="E110" s="105">
        <f>E601</f>
        <v>65000</v>
      </c>
      <c r="F110" s="105">
        <f>F601</f>
        <v>64752.67</v>
      </c>
      <c r="G110" s="60">
        <f t="shared" si="4"/>
        <v>99.619492307692298</v>
      </c>
    </row>
    <row r="111" spans="2:15" ht="12.75" customHeight="1" x14ac:dyDescent="0.2">
      <c r="B111" s="41" t="s">
        <v>25</v>
      </c>
      <c r="C111" s="82"/>
      <c r="D111" s="16" t="s">
        <v>312</v>
      </c>
      <c r="E111" s="105">
        <f>SUM(E222)</f>
        <v>1500</v>
      </c>
      <c r="F111" s="105">
        <f>SUM(F222)</f>
        <v>415.15</v>
      </c>
      <c r="G111" s="60">
        <f t="shared" si="4"/>
        <v>27.676666666666666</v>
      </c>
    </row>
    <row r="112" spans="2:15" ht="12.75" customHeight="1" x14ac:dyDescent="0.2">
      <c r="B112" s="228">
        <v>414</v>
      </c>
      <c r="C112" s="229"/>
      <c r="D112" s="17" t="s">
        <v>28</v>
      </c>
      <c r="E112" s="100">
        <f>SUM(E113:E118)</f>
        <v>233230</v>
      </c>
      <c r="F112" s="100">
        <f>SUM(F113:F118)</f>
        <v>116844.77</v>
      </c>
      <c r="G112" s="59">
        <f t="shared" si="4"/>
        <v>50.09851648587231</v>
      </c>
    </row>
    <row r="113" spans="2:7" ht="12.75" customHeight="1" x14ac:dyDescent="0.2">
      <c r="B113" s="226">
        <v>4141</v>
      </c>
      <c r="C113" s="227"/>
      <c r="D113" s="13" t="s">
        <v>30</v>
      </c>
      <c r="E113" s="104">
        <f>E224+E255+E281+E304+E346+E396+E432+E458+E479+E501+E529+E555+E577+E603+E634+E655+E682+E705</f>
        <v>33570</v>
      </c>
      <c r="F113" s="104">
        <f>F224+F255+F281+F304+F346+F396+F432+F458+F479+F501+F529+F555+F577+F603+F634+F655+F682+F705</f>
        <v>26397.570000000003</v>
      </c>
      <c r="G113" s="60">
        <f t="shared" si="4"/>
        <v>78.634405719392319</v>
      </c>
    </row>
    <row r="114" spans="2:7" ht="12.75" customHeight="1" x14ac:dyDescent="0.2">
      <c r="B114" s="226">
        <v>4142</v>
      </c>
      <c r="C114" s="227"/>
      <c r="D114" s="13" t="s">
        <v>32</v>
      </c>
      <c r="E114" s="104">
        <f>E225+E256</f>
        <v>8000</v>
      </c>
      <c r="F114" s="104">
        <f>F225+F256</f>
        <v>5794.9400000000005</v>
      </c>
      <c r="G114" s="60">
        <f t="shared" si="4"/>
        <v>72.436750000000004</v>
      </c>
    </row>
    <row r="115" spans="2:7" ht="12.75" customHeight="1" x14ac:dyDescent="0.2">
      <c r="B115" s="226">
        <v>4143</v>
      </c>
      <c r="C115" s="227"/>
      <c r="D115" s="13" t="s">
        <v>34</v>
      </c>
      <c r="E115" s="104">
        <f>E397</f>
        <v>14200</v>
      </c>
      <c r="F115" s="104">
        <f>F397</f>
        <v>2689.68</v>
      </c>
      <c r="G115" s="60">
        <f t="shared" si="4"/>
        <v>18.941408450704227</v>
      </c>
    </row>
    <row r="116" spans="2:7" ht="12.75" customHeight="1" x14ac:dyDescent="0.2">
      <c r="B116" s="226">
        <v>4144</v>
      </c>
      <c r="C116" s="227"/>
      <c r="D116" s="13" t="s">
        <v>138</v>
      </c>
      <c r="E116" s="12">
        <f>SUM(E398)</f>
        <v>7000</v>
      </c>
      <c r="F116" s="12">
        <f>SUM(F398)</f>
        <v>6859.46</v>
      </c>
      <c r="G116" s="60">
        <f t="shared" si="4"/>
        <v>97.992285714285714</v>
      </c>
    </row>
    <row r="117" spans="2:7" ht="12.75" customHeight="1" x14ac:dyDescent="0.2">
      <c r="B117" s="226">
        <v>4147</v>
      </c>
      <c r="C117" s="227"/>
      <c r="D117" s="13" t="s">
        <v>36</v>
      </c>
      <c r="E117" s="12">
        <f xml:space="preserve"> E226+E305+E433</f>
        <v>124360</v>
      </c>
      <c r="F117" s="12">
        <f xml:space="preserve"> F226+F305+F433</f>
        <v>48051.96</v>
      </c>
      <c r="G117" s="60">
        <f t="shared" si="4"/>
        <v>38.639401736892893</v>
      </c>
    </row>
    <row r="118" spans="2:7" ht="12.75" customHeight="1" x14ac:dyDescent="0.2">
      <c r="B118" s="226">
        <v>4149</v>
      </c>
      <c r="C118" s="227"/>
      <c r="D118" s="13" t="s">
        <v>38</v>
      </c>
      <c r="E118" s="104">
        <f>E227+E257+E282+E306+E347+E399+E438+E459+E480+E502+E604+E635+E656+E530+E556+E683+E706+E578</f>
        <v>46100</v>
      </c>
      <c r="F118" s="104">
        <f>F227+F257+F282+F306+F347+F399+F438+F459+F480+F502+F604+F635+F656+F530+F556+F683+F706</f>
        <v>27051.160000000003</v>
      </c>
      <c r="G118" s="60">
        <f t="shared" si="4"/>
        <v>58.679305856832976</v>
      </c>
    </row>
    <row r="119" spans="2:7" ht="12.75" customHeight="1" x14ac:dyDescent="0.2">
      <c r="B119" s="259">
        <v>415</v>
      </c>
      <c r="C119" s="260"/>
      <c r="D119" s="14" t="s">
        <v>40</v>
      </c>
      <c r="E119" s="100">
        <f>SUM(E120)</f>
        <v>25000</v>
      </c>
      <c r="F119" s="100">
        <f>SUM(F120)</f>
        <v>17802.14</v>
      </c>
      <c r="G119" s="59">
        <f t="shared" si="4"/>
        <v>71.208560000000006</v>
      </c>
    </row>
    <row r="120" spans="2:7" ht="12.75" customHeight="1" x14ac:dyDescent="0.2">
      <c r="B120" s="226">
        <v>4153</v>
      </c>
      <c r="C120" s="227"/>
      <c r="D120" s="13" t="s">
        <v>42</v>
      </c>
      <c r="E120" s="104">
        <f>E532+E606</f>
        <v>25000</v>
      </c>
      <c r="F120" s="104">
        <f>F532+F606</f>
        <v>17802.14</v>
      </c>
      <c r="G120" s="60">
        <f t="shared" si="4"/>
        <v>71.208560000000006</v>
      </c>
    </row>
    <row r="121" spans="2:7" ht="12.75" customHeight="1" x14ac:dyDescent="0.2">
      <c r="B121" s="259">
        <v>416</v>
      </c>
      <c r="C121" s="260"/>
      <c r="D121" s="14" t="s">
        <v>140</v>
      </c>
      <c r="E121" s="103">
        <f>SUM(E122)</f>
        <v>166000</v>
      </c>
      <c r="F121" s="103">
        <f>SUM(F122)</f>
        <v>159861.84</v>
      </c>
      <c r="G121" s="59">
        <f t="shared" si="4"/>
        <v>96.302313253012045</v>
      </c>
    </row>
    <row r="122" spans="2:7" ht="12.75" customHeight="1" x14ac:dyDescent="0.2">
      <c r="B122" s="226">
        <v>4161</v>
      </c>
      <c r="C122" s="227"/>
      <c r="D122" s="13" t="s">
        <v>142</v>
      </c>
      <c r="E122" s="104">
        <f>E401</f>
        <v>166000</v>
      </c>
      <c r="F122" s="104">
        <f>F401</f>
        <v>159861.84</v>
      </c>
      <c r="G122" s="60">
        <f t="shared" si="4"/>
        <v>96.302313253012045</v>
      </c>
    </row>
    <row r="123" spans="2:7" ht="12.75" customHeight="1" x14ac:dyDescent="0.2">
      <c r="B123" s="259">
        <v>417</v>
      </c>
      <c r="C123" s="260"/>
      <c r="D123" s="14" t="s">
        <v>169</v>
      </c>
      <c r="E123" s="103">
        <f>SUM(E124)</f>
        <v>2000</v>
      </c>
      <c r="F123" s="103">
        <f>SUM(F124)</f>
        <v>0</v>
      </c>
      <c r="G123" s="59">
        <f t="shared" si="4"/>
        <v>0</v>
      </c>
    </row>
    <row r="124" spans="2:7" ht="12.75" customHeight="1" x14ac:dyDescent="0.2">
      <c r="B124" s="226">
        <v>4171</v>
      </c>
      <c r="C124" s="227"/>
      <c r="D124" s="13" t="s">
        <v>171</v>
      </c>
      <c r="E124" s="104">
        <f>E504</f>
        <v>2000</v>
      </c>
      <c r="F124" s="104">
        <f>F504</f>
        <v>0</v>
      </c>
      <c r="G124" s="60">
        <f t="shared" si="4"/>
        <v>0</v>
      </c>
    </row>
    <row r="125" spans="2:7" ht="12.75" customHeight="1" x14ac:dyDescent="0.2">
      <c r="B125" s="259">
        <v>418</v>
      </c>
      <c r="C125" s="260"/>
      <c r="D125" s="14" t="s">
        <v>199</v>
      </c>
      <c r="E125" s="103">
        <f>SUM(E126)</f>
        <v>150000</v>
      </c>
      <c r="F125" s="103">
        <f>SUM(F126)</f>
        <v>148649.60999999999</v>
      </c>
      <c r="G125" s="59">
        <f t="shared" si="4"/>
        <v>99.099739999999997</v>
      </c>
    </row>
    <row r="126" spans="2:7" ht="12.75" customHeight="1" x14ac:dyDescent="0.2">
      <c r="B126" s="226">
        <v>4181</v>
      </c>
      <c r="C126" s="227"/>
      <c r="D126" s="13" t="s">
        <v>201</v>
      </c>
      <c r="E126" s="104">
        <f>SUM(E685)</f>
        <v>150000</v>
      </c>
      <c r="F126" s="104">
        <f>SUM(F685)</f>
        <v>148649.60999999999</v>
      </c>
      <c r="G126" s="60">
        <f t="shared" si="4"/>
        <v>99.099739999999997</v>
      </c>
    </row>
    <row r="127" spans="2:7" ht="12.75" customHeight="1" x14ac:dyDescent="0.2">
      <c r="B127" s="259">
        <v>419</v>
      </c>
      <c r="C127" s="260"/>
      <c r="D127" s="15" t="s">
        <v>90</v>
      </c>
      <c r="E127" s="103">
        <f>SUM(E128:E133)</f>
        <v>218000</v>
      </c>
      <c r="F127" s="103">
        <f>SUM(F128:F133)</f>
        <v>177930.36000000002</v>
      </c>
      <c r="G127" s="59">
        <f t="shared" si="4"/>
        <v>81.619431192660556</v>
      </c>
    </row>
    <row r="128" spans="2:7" ht="12.75" customHeight="1" x14ac:dyDescent="0.2">
      <c r="B128" s="226">
        <v>4191</v>
      </c>
      <c r="C128" s="227"/>
      <c r="D128" s="49" t="s">
        <v>92</v>
      </c>
      <c r="E128" s="104">
        <f>E349</f>
        <v>120000</v>
      </c>
      <c r="F128" s="104">
        <f>F349</f>
        <v>117385.39</v>
      </c>
      <c r="G128" s="60">
        <f t="shared" si="4"/>
        <v>97.821158333333329</v>
      </c>
    </row>
    <row r="129" spans="2:7" ht="12.75" customHeight="1" x14ac:dyDescent="0.2">
      <c r="B129" s="226">
        <v>4192</v>
      </c>
      <c r="C129" s="227"/>
      <c r="D129" s="49" t="s">
        <v>173</v>
      </c>
      <c r="E129" s="104">
        <f>E506</f>
        <v>40000</v>
      </c>
      <c r="F129" s="104">
        <f>F506</f>
        <v>24977.99</v>
      </c>
      <c r="G129" s="60">
        <f t="shared" si="4"/>
        <v>62.444974999999999</v>
      </c>
    </row>
    <row r="130" spans="2:7" ht="12.75" customHeight="1" x14ac:dyDescent="0.2">
      <c r="B130" s="226">
        <v>4193</v>
      </c>
      <c r="C130" s="227"/>
      <c r="D130" s="13" t="s">
        <v>181</v>
      </c>
      <c r="E130" s="104">
        <f>SUM(E308)</f>
        <v>20000</v>
      </c>
      <c r="F130" s="104">
        <f>SUM(F308)</f>
        <v>10020.94</v>
      </c>
      <c r="G130" s="60">
        <f t="shared" si="4"/>
        <v>50.104700000000001</v>
      </c>
    </row>
    <row r="131" spans="2:7" ht="12.75" customHeight="1" x14ac:dyDescent="0.2">
      <c r="B131" s="226">
        <v>4194</v>
      </c>
      <c r="C131" s="227"/>
      <c r="D131" s="13" t="s">
        <v>187</v>
      </c>
      <c r="E131" s="104">
        <f>E608</f>
        <v>17500</v>
      </c>
      <c r="F131" s="104">
        <f>F608</f>
        <v>17335.900000000001</v>
      </c>
      <c r="G131" s="60">
        <f t="shared" si="4"/>
        <v>99.062285714285721</v>
      </c>
    </row>
    <row r="132" spans="2:7" ht="12.75" customHeight="1" x14ac:dyDescent="0.2">
      <c r="B132" s="226">
        <v>4196</v>
      </c>
      <c r="C132" s="227"/>
      <c r="D132" s="13" t="s">
        <v>125</v>
      </c>
      <c r="E132" s="104">
        <f>E609+E534</f>
        <v>6000</v>
      </c>
      <c r="F132" s="104">
        <f>F609+F534</f>
        <v>2621.42</v>
      </c>
      <c r="G132" s="60">
        <f t="shared" si="4"/>
        <v>43.690333333333335</v>
      </c>
    </row>
    <row r="133" spans="2:7" ht="12.75" customHeight="1" x14ac:dyDescent="0.2">
      <c r="B133" s="226">
        <v>4199</v>
      </c>
      <c r="C133" s="227"/>
      <c r="D133" s="47" t="s">
        <v>94</v>
      </c>
      <c r="E133" s="104">
        <f>E350+E403</f>
        <v>14500</v>
      </c>
      <c r="F133" s="104">
        <f>F350+F403</f>
        <v>5588.72</v>
      </c>
      <c r="G133" s="60">
        <f t="shared" si="4"/>
        <v>38.542896551724141</v>
      </c>
    </row>
    <row r="134" spans="2:7" ht="12.75" customHeight="1" x14ac:dyDescent="0.2">
      <c r="B134" s="299">
        <v>42</v>
      </c>
      <c r="C134" s="300"/>
      <c r="D134" s="19" t="s">
        <v>306</v>
      </c>
      <c r="E134" s="103">
        <f>SUM(E135)</f>
        <v>30000</v>
      </c>
      <c r="F134" s="103">
        <f>SUM(F135)</f>
        <v>11869.35</v>
      </c>
      <c r="G134" s="59">
        <f t="shared" si="4"/>
        <v>39.564500000000002</v>
      </c>
    </row>
    <row r="135" spans="2:7" ht="12.75" customHeight="1" x14ac:dyDescent="0.2">
      <c r="B135" s="301">
        <v>422</v>
      </c>
      <c r="C135" s="302"/>
      <c r="D135" s="50" t="s">
        <v>74</v>
      </c>
      <c r="E135" s="103">
        <f>SUM(E136)</f>
        <v>30000</v>
      </c>
      <c r="F135" s="103">
        <f>SUM(F136)</f>
        <v>11869.35</v>
      </c>
      <c r="G135" s="59">
        <f t="shared" si="4"/>
        <v>39.564500000000002</v>
      </c>
    </row>
    <row r="136" spans="2:7" ht="12.75" customHeight="1" x14ac:dyDescent="0.2">
      <c r="B136" s="234">
        <v>4222</v>
      </c>
      <c r="C136" s="235"/>
      <c r="D136" s="50" t="s">
        <v>76</v>
      </c>
      <c r="E136" s="103">
        <f>E284</f>
        <v>30000</v>
      </c>
      <c r="F136" s="103">
        <f>F284</f>
        <v>11869.35</v>
      </c>
      <c r="G136" s="59">
        <f t="shared" si="4"/>
        <v>39.564500000000002</v>
      </c>
    </row>
    <row r="137" spans="2:7" ht="27" customHeight="1" x14ac:dyDescent="0.2">
      <c r="B137" s="299">
        <v>43</v>
      </c>
      <c r="C137" s="300"/>
      <c r="D137" s="14" t="s">
        <v>44</v>
      </c>
      <c r="E137" s="103">
        <f>E138+E156</f>
        <v>3075939.35</v>
      </c>
      <c r="F137" s="103">
        <f>F138+F156</f>
        <v>2876312.15</v>
      </c>
      <c r="G137" s="61">
        <f t="shared" si="4"/>
        <v>93.510041087123511</v>
      </c>
    </row>
    <row r="138" spans="2:7" ht="30.75" customHeight="1" x14ac:dyDescent="0.2">
      <c r="B138" s="207">
        <v>431</v>
      </c>
      <c r="C138" s="208"/>
      <c r="D138" s="14" t="s">
        <v>44</v>
      </c>
      <c r="E138" s="103">
        <f>SUM(E139:E146)</f>
        <v>1312549</v>
      </c>
      <c r="F138" s="103">
        <f>SUM(F139:F146)</f>
        <v>1135128.19</v>
      </c>
      <c r="G138" s="61">
        <f t="shared" si="4"/>
        <v>86.482728644797263</v>
      </c>
    </row>
    <row r="139" spans="2:7" ht="12.75" customHeight="1" x14ac:dyDescent="0.2">
      <c r="B139" s="230">
        <v>4312</v>
      </c>
      <c r="C139" s="231"/>
      <c r="D139" s="17" t="s">
        <v>100</v>
      </c>
      <c r="E139" s="103">
        <f>E355</f>
        <v>15949</v>
      </c>
      <c r="F139" s="103">
        <f>F355</f>
        <v>9686.4</v>
      </c>
      <c r="G139" s="59">
        <f t="shared" si="4"/>
        <v>60.733588312746875</v>
      </c>
    </row>
    <row r="140" spans="2:7" ht="12.75" customHeight="1" x14ac:dyDescent="0.2">
      <c r="B140" s="234">
        <v>4313</v>
      </c>
      <c r="C140" s="235"/>
      <c r="D140" s="15" t="s">
        <v>127</v>
      </c>
      <c r="E140" s="103">
        <f>E708</f>
        <v>254600</v>
      </c>
      <c r="F140" s="103">
        <f>F708</f>
        <v>219244.26</v>
      </c>
      <c r="G140" s="59">
        <f t="shared" si="4"/>
        <v>86.113220738413204</v>
      </c>
    </row>
    <row r="141" spans="2:7" ht="12.75" customHeight="1" x14ac:dyDescent="0.2">
      <c r="B141" s="230">
        <v>4314</v>
      </c>
      <c r="C141" s="231"/>
      <c r="D141" s="17" t="s">
        <v>230</v>
      </c>
      <c r="E141" s="103">
        <f>E725</f>
        <v>9000</v>
      </c>
      <c r="F141" s="103">
        <f>F725</f>
        <v>6937</v>
      </c>
      <c r="G141" s="59">
        <f t="shared" si="4"/>
        <v>77.077777777777783</v>
      </c>
    </row>
    <row r="142" spans="2:7" ht="28.5" customHeight="1" x14ac:dyDescent="0.2">
      <c r="B142" s="234">
        <v>4315</v>
      </c>
      <c r="C142" s="235"/>
      <c r="D142" s="14" t="s">
        <v>66</v>
      </c>
      <c r="E142" s="103">
        <f>E259</f>
        <v>70000</v>
      </c>
      <c r="F142" s="103">
        <f>F259</f>
        <v>30171.81</v>
      </c>
      <c r="G142" s="61">
        <f t="shared" si="4"/>
        <v>43.102585714285716</v>
      </c>
    </row>
    <row r="143" spans="2:7" ht="12.75" customHeight="1" x14ac:dyDescent="0.2">
      <c r="B143" s="234">
        <v>4316</v>
      </c>
      <c r="C143" s="235"/>
      <c r="D143" s="14" t="s">
        <v>46</v>
      </c>
      <c r="E143" s="103">
        <f>E229+E356</f>
        <v>42000</v>
      </c>
      <c r="F143" s="103">
        <f>F229+F356</f>
        <v>34810</v>
      </c>
      <c r="G143" s="59">
        <f t="shared" si="4"/>
        <v>82.88095238095238</v>
      </c>
    </row>
    <row r="144" spans="2:7" ht="12.75" customHeight="1" x14ac:dyDescent="0.2">
      <c r="B144" s="234">
        <v>4317</v>
      </c>
      <c r="C144" s="235"/>
      <c r="D144" s="50" t="s">
        <v>102</v>
      </c>
      <c r="E144" s="103">
        <f>E359</f>
        <v>9000</v>
      </c>
      <c r="F144" s="103">
        <f>F359</f>
        <v>849.45</v>
      </c>
      <c r="G144" s="59">
        <f t="shared" si="4"/>
        <v>9.4383333333333326</v>
      </c>
    </row>
    <row r="145" spans="2:7" ht="12.75" customHeight="1" x14ac:dyDescent="0.2">
      <c r="B145" s="230">
        <v>4318</v>
      </c>
      <c r="C145" s="231"/>
      <c r="D145" s="17" t="s">
        <v>104</v>
      </c>
      <c r="E145" s="103">
        <f>E360+E726</f>
        <v>58500</v>
      </c>
      <c r="F145" s="103">
        <f>F360+F726</f>
        <v>56047.1</v>
      </c>
      <c r="G145" s="59">
        <f t="shared" si="4"/>
        <v>95.807008547008536</v>
      </c>
    </row>
    <row r="146" spans="2:7" ht="12.75" customHeight="1" x14ac:dyDescent="0.2">
      <c r="B146" s="230">
        <v>4319</v>
      </c>
      <c r="C146" s="231"/>
      <c r="D146" s="17" t="s">
        <v>107</v>
      </c>
      <c r="E146" s="103">
        <f>SUM(E147:E155)</f>
        <v>853500</v>
      </c>
      <c r="F146" s="103">
        <f>SUM(F147:F155)</f>
        <v>777382.16999999993</v>
      </c>
      <c r="G146" s="59">
        <f t="shared" si="4"/>
        <v>91.081683655536011</v>
      </c>
    </row>
    <row r="147" spans="2:7" ht="12.75" customHeight="1" x14ac:dyDescent="0.2">
      <c r="B147" s="220">
        <v>43191</v>
      </c>
      <c r="C147" s="221"/>
      <c r="D147" s="13" t="s">
        <v>109</v>
      </c>
      <c r="E147" s="104">
        <f t="shared" ref="E147:F150" si="6">E363</f>
        <v>100000</v>
      </c>
      <c r="F147" s="104">
        <f t="shared" si="6"/>
        <v>80422.17</v>
      </c>
      <c r="G147" s="60">
        <f t="shared" si="4"/>
        <v>80.422169999999994</v>
      </c>
    </row>
    <row r="148" spans="2:7" ht="12.75" customHeight="1" x14ac:dyDescent="0.2">
      <c r="B148" s="220">
        <v>43192</v>
      </c>
      <c r="C148" s="221"/>
      <c r="D148" s="13" t="s">
        <v>111</v>
      </c>
      <c r="E148" s="105">
        <f t="shared" si="6"/>
        <v>90000</v>
      </c>
      <c r="F148" s="105">
        <f t="shared" si="6"/>
        <v>90000</v>
      </c>
      <c r="G148" s="60">
        <f t="shared" si="4"/>
        <v>100</v>
      </c>
    </row>
    <row r="149" spans="2:7" ht="25.5" customHeight="1" x14ac:dyDescent="0.2">
      <c r="B149" s="220">
        <v>43193</v>
      </c>
      <c r="C149" s="221"/>
      <c r="D149" s="13" t="s">
        <v>307</v>
      </c>
      <c r="E149" s="104">
        <f t="shared" si="6"/>
        <v>180000</v>
      </c>
      <c r="F149" s="104">
        <f t="shared" si="6"/>
        <v>175000</v>
      </c>
      <c r="G149" s="62">
        <f t="shared" si="4"/>
        <v>97.222222222222214</v>
      </c>
    </row>
    <row r="150" spans="2:7" ht="12.75" customHeight="1" x14ac:dyDescent="0.2">
      <c r="B150" s="220">
        <v>43194</v>
      </c>
      <c r="C150" s="221"/>
      <c r="D150" s="13" t="s">
        <v>115</v>
      </c>
      <c r="E150" s="104">
        <f t="shared" si="6"/>
        <v>18000</v>
      </c>
      <c r="F150" s="104">
        <f t="shared" si="6"/>
        <v>6000</v>
      </c>
      <c r="G150" s="60">
        <f t="shared" si="4"/>
        <v>33.333333333333329</v>
      </c>
    </row>
    <row r="151" spans="2:7" ht="12.75" customHeight="1" x14ac:dyDescent="0.2">
      <c r="B151" s="222">
        <v>43195</v>
      </c>
      <c r="C151" s="223"/>
      <c r="D151" s="13" t="s">
        <v>337</v>
      </c>
      <c r="E151" s="104">
        <f>SUM(E728)</f>
        <v>230000</v>
      </c>
      <c r="F151" s="104">
        <f>SUM(F728)</f>
        <v>230000</v>
      </c>
      <c r="G151" s="60">
        <f t="shared" si="4"/>
        <v>100</v>
      </c>
    </row>
    <row r="152" spans="2:7" ht="14.25" customHeight="1" x14ac:dyDescent="0.2">
      <c r="B152" s="222">
        <v>43196</v>
      </c>
      <c r="C152" s="223"/>
      <c r="D152" s="16" t="s">
        <v>352</v>
      </c>
      <c r="E152" s="106">
        <f>E729</f>
        <v>200000</v>
      </c>
      <c r="F152" s="106">
        <f>F729</f>
        <v>170960</v>
      </c>
      <c r="G152" s="62">
        <f t="shared" si="4"/>
        <v>85.48</v>
      </c>
    </row>
    <row r="153" spans="2:7" ht="27" customHeight="1" x14ac:dyDescent="0.2">
      <c r="B153" s="83"/>
      <c r="C153" s="77">
        <v>43197</v>
      </c>
      <c r="D153" s="16" t="s">
        <v>363</v>
      </c>
      <c r="E153" s="106">
        <f t="shared" ref="E153:F155" si="7">SUM(E367)</f>
        <v>21000</v>
      </c>
      <c r="F153" s="106">
        <f t="shared" si="7"/>
        <v>20000</v>
      </c>
      <c r="G153" s="62">
        <f t="shared" si="4"/>
        <v>95.238095238095227</v>
      </c>
    </row>
    <row r="154" spans="2:7" ht="12.75" customHeight="1" x14ac:dyDescent="0.2">
      <c r="B154" s="220">
        <v>43198</v>
      </c>
      <c r="C154" s="221"/>
      <c r="D154" s="16" t="s">
        <v>349</v>
      </c>
      <c r="E154" s="104">
        <f t="shared" si="7"/>
        <v>1000</v>
      </c>
      <c r="F154" s="104">
        <f t="shared" si="7"/>
        <v>0</v>
      </c>
      <c r="G154" s="60">
        <f t="shared" si="4"/>
        <v>0</v>
      </c>
    </row>
    <row r="155" spans="2:7" ht="12.75" customHeight="1" x14ac:dyDescent="0.2">
      <c r="B155" s="222">
        <v>43199</v>
      </c>
      <c r="C155" s="223"/>
      <c r="D155" s="16" t="s">
        <v>79</v>
      </c>
      <c r="E155" s="104">
        <f t="shared" si="7"/>
        <v>13500</v>
      </c>
      <c r="F155" s="104">
        <f t="shared" si="7"/>
        <v>5000</v>
      </c>
      <c r="G155" s="60">
        <f t="shared" si="4"/>
        <v>37.037037037037038</v>
      </c>
    </row>
    <row r="156" spans="2:7" ht="12.75" customHeight="1" x14ac:dyDescent="0.2">
      <c r="B156" s="228">
        <v>432</v>
      </c>
      <c r="C156" s="229"/>
      <c r="D156" s="17" t="s">
        <v>79</v>
      </c>
      <c r="E156" s="103">
        <f>SUM(E157)</f>
        <v>1763390.35</v>
      </c>
      <c r="F156" s="103">
        <f>SUM(F157)</f>
        <v>1741183.96</v>
      </c>
      <c r="G156" s="59">
        <f t="shared" si="4"/>
        <v>98.740699131080078</v>
      </c>
    </row>
    <row r="157" spans="2:7" ht="12.75" customHeight="1" x14ac:dyDescent="0.2">
      <c r="B157" s="230">
        <v>4326</v>
      </c>
      <c r="C157" s="231"/>
      <c r="D157" s="14" t="s">
        <v>81</v>
      </c>
      <c r="E157" s="103">
        <f>SUM(E158:E165)</f>
        <v>1763390.35</v>
      </c>
      <c r="F157" s="103">
        <f>SUM(F158:F165)</f>
        <v>1741183.96</v>
      </c>
      <c r="G157" s="59">
        <f t="shared" si="4"/>
        <v>98.740699131080078</v>
      </c>
    </row>
    <row r="158" spans="2:7" ht="12.75" customHeight="1" x14ac:dyDescent="0.2">
      <c r="B158" s="232">
        <v>43261</v>
      </c>
      <c r="C158" s="233"/>
      <c r="D158" s="13" t="s">
        <v>193</v>
      </c>
      <c r="E158" s="104">
        <f>E659</f>
        <v>270000</v>
      </c>
      <c r="F158" s="104">
        <f>F659</f>
        <v>270000</v>
      </c>
      <c r="G158" s="60">
        <f t="shared" si="4"/>
        <v>100</v>
      </c>
    </row>
    <row r="159" spans="2:7" ht="12.75" customHeight="1" x14ac:dyDescent="0.2">
      <c r="B159" s="220">
        <v>43262</v>
      </c>
      <c r="C159" s="221"/>
      <c r="D159" s="13" t="s">
        <v>117</v>
      </c>
      <c r="E159" s="104">
        <f>E374</f>
        <v>148000</v>
      </c>
      <c r="F159" s="104">
        <f>F374</f>
        <v>126049.48</v>
      </c>
      <c r="G159" s="60">
        <f t="shared" si="4"/>
        <v>85.168567567567564</v>
      </c>
    </row>
    <row r="160" spans="2:7" ht="12.75" customHeight="1" x14ac:dyDescent="0.2">
      <c r="B160" s="222">
        <v>43263</v>
      </c>
      <c r="C160" s="223"/>
      <c r="D160" s="13" t="s">
        <v>232</v>
      </c>
      <c r="E160" s="101">
        <f>E732</f>
        <v>250000</v>
      </c>
      <c r="F160" s="101">
        <f>F732</f>
        <v>250000</v>
      </c>
      <c r="G160" s="60">
        <f t="shared" si="4"/>
        <v>100</v>
      </c>
    </row>
    <row r="161" spans="2:7" ht="12.75" customHeight="1" x14ac:dyDescent="0.2">
      <c r="B161" s="222">
        <v>43264</v>
      </c>
      <c r="C161" s="223"/>
      <c r="D161" s="13" t="s">
        <v>119</v>
      </c>
      <c r="E161" s="104">
        <f>E375</f>
        <v>18400</v>
      </c>
      <c r="F161" s="104">
        <f>F375</f>
        <v>18400</v>
      </c>
      <c r="G161" s="60">
        <f t="shared" si="4"/>
        <v>100</v>
      </c>
    </row>
    <row r="162" spans="2:7" ht="12.75" customHeight="1" x14ac:dyDescent="0.2">
      <c r="B162" s="222">
        <v>43265</v>
      </c>
      <c r="C162" s="223"/>
      <c r="D162" s="13" t="s">
        <v>83</v>
      </c>
      <c r="E162" s="101">
        <f>E311</f>
        <v>871990.35</v>
      </c>
      <c r="F162" s="101">
        <f>F311</f>
        <v>871734.48</v>
      </c>
      <c r="G162" s="60">
        <f t="shared" si="4"/>
        <v>99.970656785364653</v>
      </c>
    </row>
    <row r="163" spans="2:7" ht="12.75" customHeight="1" x14ac:dyDescent="0.2">
      <c r="B163" s="222">
        <v>43266</v>
      </c>
      <c r="C163" s="223"/>
      <c r="D163" s="13" t="s">
        <v>121</v>
      </c>
      <c r="E163" s="104">
        <f>E376</f>
        <v>50000</v>
      </c>
      <c r="F163" s="104">
        <f>F376</f>
        <v>50000</v>
      </c>
      <c r="G163" s="60">
        <f t="shared" ref="G163:G174" si="8">F163/E163*100</f>
        <v>100</v>
      </c>
    </row>
    <row r="164" spans="2:7" ht="12.75" customHeight="1" x14ac:dyDescent="0.2">
      <c r="B164" s="83"/>
      <c r="C164" s="84">
        <v>43267</v>
      </c>
      <c r="D164" s="13" t="s">
        <v>195</v>
      </c>
      <c r="E164" s="104">
        <f>SUM(E660)</f>
        <v>5000</v>
      </c>
      <c r="F164" s="104">
        <f>SUM(F660)</f>
        <v>5000</v>
      </c>
      <c r="G164" s="60">
        <f t="shared" si="8"/>
        <v>100</v>
      </c>
    </row>
    <row r="165" spans="2:7" ht="12.75" customHeight="1" x14ac:dyDescent="0.2">
      <c r="B165" s="83"/>
      <c r="C165" s="84">
        <v>43268</v>
      </c>
      <c r="D165" s="13" t="s">
        <v>353</v>
      </c>
      <c r="E165" s="104">
        <f>SUM(E661)</f>
        <v>150000</v>
      </c>
      <c r="F165" s="104">
        <f>SUM(F661)</f>
        <v>150000</v>
      </c>
      <c r="G165" s="60">
        <f t="shared" si="8"/>
        <v>100</v>
      </c>
    </row>
    <row r="166" spans="2:7" ht="12.75" customHeight="1" x14ac:dyDescent="0.2">
      <c r="B166" s="224">
        <v>46</v>
      </c>
      <c r="C166" s="225"/>
      <c r="D166" s="14" t="s">
        <v>308</v>
      </c>
      <c r="E166" s="103">
        <f>SUM(E167+E169)</f>
        <v>2016349.49</v>
      </c>
      <c r="F166" s="103">
        <f>SUM(F167+F169)</f>
        <v>2392291.62</v>
      </c>
      <c r="G166" s="59">
        <f t="shared" si="8"/>
        <v>118.6446909062377</v>
      </c>
    </row>
    <row r="167" spans="2:7" ht="12.75" customHeight="1" x14ac:dyDescent="0.2">
      <c r="B167" s="207">
        <v>461</v>
      </c>
      <c r="C167" s="208"/>
      <c r="D167" s="14" t="s">
        <v>144</v>
      </c>
      <c r="E167" s="107">
        <f>SUM(E168)</f>
        <v>825000</v>
      </c>
      <c r="F167" s="107">
        <f>SUM(F168)</f>
        <v>834645.04</v>
      </c>
      <c r="G167" s="59">
        <f t="shared" si="8"/>
        <v>101.16909575757576</v>
      </c>
    </row>
    <row r="168" spans="2:7" ht="12.75" customHeight="1" x14ac:dyDescent="0.2">
      <c r="B168" s="226">
        <v>4611</v>
      </c>
      <c r="C168" s="227"/>
      <c r="D168" s="13" t="s">
        <v>146</v>
      </c>
      <c r="E168" s="92">
        <f>E409</f>
        <v>825000</v>
      </c>
      <c r="F168" s="92">
        <f>F409</f>
        <v>834645.04</v>
      </c>
      <c r="G168" s="60">
        <f t="shared" si="8"/>
        <v>101.16909575757576</v>
      </c>
    </row>
    <row r="169" spans="2:7" ht="12.75" customHeight="1" x14ac:dyDescent="0.2">
      <c r="B169" s="207">
        <v>463</v>
      </c>
      <c r="C169" s="208"/>
      <c r="D169" s="14" t="s">
        <v>56</v>
      </c>
      <c r="E169" s="107">
        <f>SUM(E170)</f>
        <v>1191349.49</v>
      </c>
      <c r="F169" s="107">
        <f>SUM(F170)</f>
        <v>1557646.5799999998</v>
      </c>
      <c r="G169" s="59">
        <f t="shared" si="8"/>
        <v>130.74640087351696</v>
      </c>
    </row>
    <row r="170" spans="2:7" ht="12.75" customHeight="1" x14ac:dyDescent="0.2">
      <c r="B170" s="203">
        <v>4631</v>
      </c>
      <c r="C170" s="204"/>
      <c r="D170" s="13" t="s">
        <v>56</v>
      </c>
      <c r="E170" s="104">
        <f>E234+E263+E288+E330+E380+E411+E442+E463+E485+E511+E539+E561+E618+E639+E666+E689+E737+E582</f>
        <v>1191349.49</v>
      </c>
      <c r="F170" s="104">
        <f>F234+F263+F288+F330+F380+F411+F442+F463+F485+F511+F539+F561+F618+F639+F666+F689+F737+F582</f>
        <v>1557646.5799999998</v>
      </c>
      <c r="G170" s="60">
        <f t="shared" si="8"/>
        <v>130.74640087351696</v>
      </c>
    </row>
    <row r="171" spans="2:7" ht="12.75" customHeight="1" x14ac:dyDescent="0.2">
      <c r="B171" s="205">
        <v>47</v>
      </c>
      <c r="C171" s="206"/>
      <c r="D171" s="14" t="s">
        <v>309</v>
      </c>
      <c r="E171" s="103">
        <f>SUM(E172:E173)</f>
        <v>210000</v>
      </c>
      <c r="F171" s="103">
        <f>SUM(F172:F173)</f>
        <v>169025.59</v>
      </c>
      <c r="G171" s="59">
        <f t="shared" si="8"/>
        <v>80.488376190476188</v>
      </c>
    </row>
    <row r="172" spans="2:7" ht="12.75" customHeight="1" x14ac:dyDescent="0.2">
      <c r="B172" s="207">
        <v>471</v>
      </c>
      <c r="C172" s="208"/>
      <c r="D172" s="14" t="s">
        <v>150</v>
      </c>
      <c r="E172" s="103">
        <f>E414</f>
        <v>200000</v>
      </c>
      <c r="F172" s="103">
        <f>F414</f>
        <v>169025.59</v>
      </c>
      <c r="G172" s="59">
        <f t="shared" si="8"/>
        <v>84.512794999999997</v>
      </c>
    </row>
    <row r="173" spans="2:7" ht="12.75" customHeight="1" x14ac:dyDescent="0.2">
      <c r="B173" s="207">
        <v>472</v>
      </c>
      <c r="C173" s="208"/>
      <c r="D173" s="14" t="s">
        <v>153</v>
      </c>
      <c r="E173" s="103">
        <f>E416</f>
        <v>10000</v>
      </c>
      <c r="F173" s="103">
        <f>F416</f>
        <v>0</v>
      </c>
      <c r="G173" s="59">
        <f t="shared" si="8"/>
        <v>0</v>
      </c>
    </row>
    <row r="174" spans="2:7" ht="20.25" customHeight="1" thickBot="1" x14ac:dyDescent="0.25">
      <c r="B174" s="209"/>
      <c r="C174" s="210"/>
      <c r="D174" s="45" t="s">
        <v>322</v>
      </c>
      <c r="E174" s="108">
        <f>E95+E134+E137+E166+E171</f>
        <v>8880600</v>
      </c>
      <c r="F174" s="108">
        <f>F95+F134+F137+F166+F171</f>
        <v>7718126.6599999992</v>
      </c>
      <c r="G174" s="63">
        <f t="shared" si="8"/>
        <v>86.909968470598812</v>
      </c>
    </row>
    <row r="175" spans="2:7" ht="12.75" customHeight="1" x14ac:dyDescent="0.2">
      <c r="B175" s="211"/>
      <c r="C175" s="211"/>
      <c r="D175" s="34"/>
      <c r="E175" s="35"/>
      <c r="F175" s="27"/>
      <c r="G175" s="57"/>
    </row>
    <row r="176" spans="2:7" ht="12.75" customHeight="1" x14ac:dyDescent="0.2">
      <c r="B176" s="85"/>
      <c r="C176" s="85"/>
      <c r="D176" s="34"/>
      <c r="E176" s="35"/>
      <c r="F176" s="27"/>
      <c r="G176" s="57"/>
    </row>
    <row r="177" spans="2:7" ht="12.75" customHeight="1" x14ac:dyDescent="0.2">
      <c r="B177" s="212"/>
      <c r="C177" s="212"/>
      <c r="D177" s="36"/>
      <c r="E177" s="36"/>
      <c r="F177" s="27"/>
      <c r="G177" s="57"/>
    </row>
    <row r="178" spans="2:7" ht="12.75" customHeight="1" x14ac:dyDescent="0.2">
      <c r="B178" s="178" t="s">
        <v>310</v>
      </c>
      <c r="C178" s="178"/>
      <c r="D178" s="178"/>
      <c r="E178" s="178"/>
      <c r="F178" s="178"/>
      <c r="G178" s="178"/>
    </row>
    <row r="179" spans="2:7" ht="12.75" customHeight="1" x14ac:dyDescent="0.2">
      <c r="B179" s="179"/>
      <c r="C179" s="179"/>
      <c r="D179" s="37"/>
      <c r="E179" s="37"/>
      <c r="F179" s="4"/>
      <c r="G179" s="51"/>
    </row>
    <row r="180" spans="2:7" ht="12.75" customHeight="1" x14ac:dyDescent="0.2">
      <c r="B180" s="179"/>
      <c r="C180" s="179"/>
      <c r="D180" s="37"/>
      <c r="E180" s="37"/>
      <c r="F180" s="4"/>
      <c r="G180" s="51"/>
    </row>
    <row r="181" spans="2:7" ht="12.75" customHeight="1" thickBot="1" x14ac:dyDescent="0.25">
      <c r="B181" s="179"/>
      <c r="C181" s="179"/>
      <c r="D181" s="37"/>
      <c r="E181" s="37"/>
      <c r="F181" s="4"/>
      <c r="G181" s="51"/>
    </row>
    <row r="182" spans="2:7" ht="12.75" customHeight="1" x14ac:dyDescent="0.2">
      <c r="B182" s="213" t="s">
        <v>234</v>
      </c>
      <c r="C182" s="214"/>
      <c r="D182" s="79" t="s">
        <v>0</v>
      </c>
      <c r="E182" s="79" t="s">
        <v>235</v>
      </c>
      <c r="F182" s="5" t="s">
        <v>236</v>
      </c>
      <c r="G182" s="52" t="s">
        <v>237</v>
      </c>
    </row>
    <row r="183" spans="2:7" ht="12.75" customHeight="1" x14ac:dyDescent="0.2">
      <c r="B183" s="215">
        <v>44</v>
      </c>
      <c r="C183" s="216"/>
      <c r="D183" s="38"/>
      <c r="E183" s="38"/>
      <c r="F183" s="12"/>
      <c r="G183" s="64"/>
    </row>
    <row r="184" spans="2:7" ht="12.75" customHeight="1" x14ac:dyDescent="0.2">
      <c r="B184" s="169">
        <v>441</v>
      </c>
      <c r="C184" s="170"/>
      <c r="D184" s="39" t="s">
        <v>48</v>
      </c>
      <c r="E184" s="89">
        <f>SUM(E185:E189)</f>
        <v>1819400</v>
      </c>
      <c r="F184" s="89">
        <f>SUM(F185:F189)</f>
        <v>1021783.31</v>
      </c>
      <c r="G184" s="54">
        <f>F184/E184*100</f>
        <v>56.160454545454556</v>
      </c>
    </row>
    <row r="185" spans="2:7" ht="12.75" customHeight="1" x14ac:dyDescent="0.2">
      <c r="B185" s="171">
        <v>4412</v>
      </c>
      <c r="C185" s="172"/>
      <c r="D185" s="18" t="s">
        <v>175</v>
      </c>
      <c r="E185" s="107">
        <f>E508+E734+E313</f>
        <v>1062000</v>
      </c>
      <c r="F185" s="107">
        <f>F508+F734+F313</f>
        <v>809730.28</v>
      </c>
      <c r="G185" s="54">
        <f t="shared" ref="G185:G191" si="9">F185/E185*100</f>
        <v>76.245789077212805</v>
      </c>
    </row>
    <row r="186" spans="2:7" ht="12.75" customHeight="1" x14ac:dyDescent="0.2">
      <c r="B186" s="171">
        <v>4413</v>
      </c>
      <c r="C186" s="172"/>
      <c r="D186" s="18" t="s">
        <v>85</v>
      </c>
      <c r="E186" s="109">
        <f>E316</f>
        <v>450000</v>
      </c>
      <c r="F186" s="109">
        <f>F316</f>
        <v>73408.55</v>
      </c>
      <c r="G186" s="54">
        <f t="shared" si="9"/>
        <v>16.313011111111113</v>
      </c>
    </row>
    <row r="187" spans="2:7" ht="12.75" customHeight="1" x14ac:dyDescent="0.2">
      <c r="B187" s="171">
        <v>4415</v>
      </c>
      <c r="C187" s="172"/>
      <c r="D187" s="18" t="s">
        <v>50</v>
      </c>
      <c r="E187" s="107">
        <f>E231+E261+E286+E378+E406+E440+E461+E482+E509+E536+E558+E580+E611+E637+E663+E687+E735+E324</f>
        <v>60400</v>
      </c>
      <c r="F187" s="107">
        <f>F231+F261+F286+F378+F406+F440+F461+F482+F509+F536+F558+F580+F611+F637+F663+F687+F735+F324</f>
        <v>14274.48</v>
      </c>
      <c r="G187" s="54">
        <f t="shared" si="9"/>
        <v>23.633245033112583</v>
      </c>
    </row>
    <row r="188" spans="2:7" ht="12.75" customHeight="1" x14ac:dyDescent="0.2">
      <c r="B188" s="171">
        <v>4416</v>
      </c>
      <c r="C188" s="172"/>
      <c r="D188" s="18" t="s">
        <v>311</v>
      </c>
      <c r="E188" s="107">
        <f>E232+E612+E664+E325</f>
        <v>69500</v>
      </c>
      <c r="F188" s="107">
        <f>F232+F612+F664+F325</f>
        <v>0</v>
      </c>
      <c r="G188" s="54">
        <f t="shared" si="9"/>
        <v>0</v>
      </c>
    </row>
    <row r="189" spans="2:7" ht="12.75" customHeight="1" x14ac:dyDescent="0.2">
      <c r="B189" s="171">
        <v>4419</v>
      </c>
      <c r="C189" s="172"/>
      <c r="D189" s="18" t="s">
        <v>134</v>
      </c>
      <c r="E189" s="107">
        <f>E407+E483+E537+E559+E613+E328</f>
        <v>177500</v>
      </c>
      <c r="F189" s="107">
        <f>F407+F483+F537+F559+F613</f>
        <v>124370</v>
      </c>
      <c r="G189" s="54">
        <f t="shared" si="9"/>
        <v>70.067605633802827</v>
      </c>
    </row>
    <row r="190" spans="2:7" ht="17.25" customHeight="1" x14ac:dyDescent="0.2">
      <c r="B190" s="198"/>
      <c r="C190" s="199"/>
      <c r="D190" s="46" t="s">
        <v>321</v>
      </c>
      <c r="E190" s="110">
        <f>E185+E186+E187+E188+E189</f>
        <v>1819400</v>
      </c>
      <c r="F190" s="110">
        <f>F185+F186+F187+F188+F189</f>
        <v>1021783.31</v>
      </c>
      <c r="G190" s="54">
        <f t="shared" si="9"/>
        <v>56.160454545454556</v>
      </c>
    </row>
    <row r="191" spans="2:7" ht="24.75" customHeight="1" thickBot="1" x14ac:dyDescent="0.25">
      <c r="B191" s="200"/>
      <c r="C191" s="201"/>
      <c r="D191" s="44" t="s">
        <v>320</v>
      </c>
      <c r="E191" s="40">
        <f>SUM(E174+E190)</f>
        <v>10700000</v>
      </c>
      <c r="F191" s="40">
        <f>F174+F190</f>
        <v>8739909.9699999988</v>
      </c>
      <c r="G191" s="65">
        <f t="shared" si="9"/>
        <v>81.681401588785036</v>
      </c>
    </row>
    <row r="201" spans="1:8" ht="19.5" customHeight="1" x14ac:dyDescent="0.25">
      <c r="A201" s="111"/>
      <c r="B201" s="111"/>
      <c r="C201" s="180" t="s">
        <v>314</v>
      </c>
      <c r="D201" s="180"/>
      <c r="E201" s="180"/>
      <c r="F201" s="42"/>
      <c r="G201" s="66"/>
      <c r="H201" s="42"/>
    </row>
    <row r="202" spans="1:8" ht="16.5" customHeight="1" x14ac:dyDescent="0.2">
      <c r="A202" s="112"/>
      <c r="B202" s="112"/>
      <c r="C202" s="112"/>
      <c r="D202" s="81" t="s">
        <v>298</v>
      </c>
      <c r="E202" s="43"/>
      <c r="F202" s="43"/>
      <c r="G202" s="67"/>
      <c r="H202" s="43"/>
    </row>
    <row r="203" spans="1:8" ht="16.5" customHeight="1" x14ac:dyDescent="0.2">
      <c r="A203" s="112"/>
      <c r="B203" s="112"/>
      <c r="C203" s="112"/>
      <c r="D203" s="81" t="s">
        <v>315</v>
      </c>
      <c r="E203" s="43"/>
      <c r="F203" s="43"/>
      <c r="G203" s="67"/>
      <c r="H203" s="43"/>
    </row>
    <row r="204" spans="1:8" ht="16.5" customHeight="1" x14ac:dyDescent="0.2">
      <c r="A204" s="112"/>
      <c r="B204" s="112"/>
      <c r="C204" s="192" t="s">
        <v>316</v>
      </c>
      <c r="D204" s="192"/>
      <c r="E204" s="192"/>
      <c r="F204" s="43"/>
      <c r="G204" s="67"/>
      <c r="H204" s="43"/>
    </row>
    <row r="205" spans="1:8" ht="16.5" customHeight="1" x14ac:dyDescent="0.2">
      <c r="A205" s="112"/>
      <c r="B205" s="112"/>
      <c r="C205" s="112"/>
      <c r="D205" s="81"/>
      <c r="E205" s="81"/>
      <c r="F205" s="81"/>
      <c r="G205" s="68"/>
      <c r="H205" s="81"/>
    </row>
    <row r="206" spans="1:8" ht="15" customHeight="1" x14ac:dyDescent="0.2">
      <c r="A206" s="112"/>
      <c r="B206" s="112"/>
      <c r="C206" s="112"/>
      <c r="D206" s="112"/>
      <c r="E206" s="112"/>
      <c r="F206" s="112"/>
      <c r="G206" s="113"/>
    </row>
    <row r="207" spans="1:8" s="114" customFormat="1" ht="13.5" customHeight="1" x14ac:dyDescent="0.2">
      <c r="A207" s="173" t="s">
        <v>317</v>
      </c>
      <c r="B207" s="173" t="s">
        <v>234</v>
      </c>
      <c r="C207" s="173"/>
      <c r="D207" s="184" t="s">
        <v>0</v>
      </c>
      <c r="E207" s="173" t="s">
        <v>235</v>
      </c>
      <c r="F207" s="173" t="s">
        <v>236</v>
      </c>
      <c r="G207" s="181" t="s">
        <v>318</v>
      </c>
    </row>
    <row r="208" spans="1:8" s="114" customFormat="1" ht="15" customHeight="1" x14ac:dyDescent="0.2">
      <c r="A208" s="173"/>
      <c r="B208" s="173"/>
      <c r="C208" s="173"/>
      <c r="D208" s="184"/>
      <c r="E208" s="173"/>
      <c r="F208" s="173"/>
      <c r="G208" s="181"/>
    </row>
    <row r="209" spans="1:17" s="114" customFormat="1" ht="20.25" customHeight="1" x14ac:dyDescent="0.2">
      <c r="A209" s="173"/>
      <c r="B209" s="173"/>
      <c r="C209" s="173"/>
      <c r="D209" s="184"/>
      <c r="E209" s="173"/>
      <c r="F209" s="173"/>
      <c r="G209" s="181"/>
    </row>
    <row r="210" spans="1:17" ht="23.25" customHeight="1" x14ac:dyDescent="0.2">
      <c r="A210" s="115" t="s">
        <v>1</v>
      </c>
      <c r="B210" s="116"/>
      <c r="C210" s="116"/>
      <c r="D210" s="196" t="s">
        <v>2</v>
      </c>
      <c r="E210" s="176">
        <f>E212+E218+E220+E233+E230+E223+E228</f>
        <v>286210.96000000002</v>
      </c>
      <c r="F210" s="176">
        <f>F212+F218+F220+F233+F230+F223+F228</f>
        <v>200706.88999999998</v>
      </c>
      <c r="G210" s="182">
        <f>F210/E210*100</f>
        <v>70.125508121701557</v>
      </c>
    </row>
    <row r="211" spans="1:17" ht="13.5" customHeight="1" x14ac:dyDescent="0.2">
      <c r="A211" s="116"/>
      <c r="B211" s="116"/>
      <c r="C211" s="116"/>
      <c r="D211" s="197"/>
      <c r="E211" s="177"/>
      <c r="F211" s="177"/>
      <c r="G211" s="183"/>
      <c r="L211" s="117"/>
    </row>
    <row r="212" spans="1:17" ht="13.5" customHeight="1" x14ac:dyDescent="0.2">
      <c r="A212" s="116"/>
      <c r="B212" s="118" t="s">
        <v>3</v>
      </c>
      <c r="C212" s="116"/>
      <c r="D212" s="119" t="s">
        <v>4</v>
      </c>
      <c r="E212" s="120">
        <f>SUM(E213:E217)</f>
        <v>199161.47000000003</v>
      </c>
      <c r="F212" s="120">
        <f>SUM(F213:F217)</f>
        <v>121567.81999999999</v>
      </c>
      <c r="G212" s="121">
        <f t="shared" ref="G212:G235" si="10">F212/E212*100</f>
        <v>61.039828637537155</v>
      </c>
    </row>
    <row r="213" spans="1:17" x14ac:dyDescent="0.2">
      <c r="A213" s="116"/>
      <c r="B213" s="116"/>
      <c r="C213" s="122" t="s">
        <v>5</v>
      </c>
      <c r="D213" s="123" t="s">
        <v>6</v>
      </c>
      <c r="E213" s="124">
        <v>123016.49</v>
      </c>
      <c r="F213" s="124">
        <v>119691.06</v>
      </c>
      <c r="G213" s="125">
        <f t="shared" si="10"/>
        <v>97.296760783859142</v>
      </c>
      <c r="M213" s="251"/>
      <c r="N213" s="251"/>
      <c r="O213" s="251"/>
      <c r="P213" s="251"/>
      <c r="Q213" s="251"/>
    </row>
    <row r="214" spans="1:17" x14ac:dyDescent="0.2">
      <c r="A214" s="116"/>
      <c r="B214" s="116"/>
      <c r="C214" s="122" t="s">
        <v>7</v>
      </c>
      <c r="D214" s="123" t="s">
        <v>8</v>
      </c>
      <c r="E214" s="124">
        <v>16524.599999999999</v>
      </c>
      <c r="F214" s="124">
        <v>0</v>
      </c>
      <c r="G214" s="125">
        <f t="shared" si="10"/>
        <v>0</v>
      </c>
    </row>
    <row r="215" spans="1:17" x14ac:dyDescent="0.2">
      <c r="A215" s="116"/>
      <c r="B215" s="116"/>
      <c r="C215" s="122" t="s">
        <v>9</v>
      </c>
      <c r="D215" s="123" t="s">
        <v>10</v>
      </c>
      <c r="E215" s="124">
        <v>41865.61</v>
      </c>
      <c r="F215" s="124">
        <v>0</v>
      </c>
      <c r="G215" s="125">
        <f t="shared" si="10"/>
        <v>0</v>
      </c>
    </row>
    <row r="216" spans="1:17" x14ac:dyDescent="0.2">
      <c r="A216" s="116"/>
      <c r="B216" s="116"/>
      <c r="C216" s="122" t="s">
        <v>11</v>
      </c>
      <c r="D216" s="123" t="s">
        <v>12</v>
      </c>
      <c r="E216" s="124">
        <v>15606.57</v>
      </c>
      <c r="F216" s="124">
        <v>0</v>
      </c>
      <c r="G216" s="125">
        <f t="shared" si="10"/>
        <v>0</v>
      </c>
    </row>
    <row r="217" spans="1:17" x14ac:dyDescent="0.2">
      <c r="A217" s="116"/>
      <c r="B217" s="116"/>
      <c r="C217" s="122" t="s">
        <v>13</v>
      </c>
      <c r="D217" s="123" t="s">
        <v>14</v>
      </c>
      <c r="E217" s="124">
        <v>2148.1999999999998</v>
      </c>
      <c r="F217" s="124">
        <v>1876.76</v>
      </c>
      <c r="G217" s="125">
        <f t="shared" si="10"/>
        <v>87.364304999534497</v>
      </c>
    </row>
    <row r="218" spans="1:17" ht="13.5" customHeight="1" x14ac:dyDescent="0.2">
      <c r="A218" s="116"/>
      <c r="B218" s="118" t="s">
        <v>15</v>
      </c>
      <c r="C218" s="116"/>
      <c r="D218" s="119" t="s">
        <v>16</v>
      </c>
      <c r="E218" s="120">
        <v>1000</v>
      </c>
      <c r="F218" s="120">
        <v>690</v>
      </c>
      <c r="G218" s="121">
        <f t="shared" si="10"/>
        <v>69</v>
      </c>
    </row>
    <row r="219" spans="1:17" x14ac:dyDescent="0.2">
      <c r="A219" s="116"/>
      <c r="B219" s="116"/>
      <c r="C219" s="122" t="s">
        <v>17</v>
      </c>
      <c r="D219" s="123" t="s">
        <v>18</v>
      </c>
      <c r="E219" s="124">
        <v>1000</v>
      </c>
      <c r="F219" s="124">
        <v>690</v>
      </c>
      <c r="G219" s="125">
        <f t="shared" si="10"/>
        <v>69</v>
      </c>
    </row>
    <row r="220" spans="1:17" ht="13.5" customHeight="1" x14ac:dyDescent="0.2">
      <c r="A220" s="116"/>
      <c r="B220" s="118" t="s">
        <v>19</v>
      </c>
      <c r="C220" s="116"/>
      <c r="D220" s="119" t="s">
        <v>20</v>
      </c>
      <c r="E220" s="120">
        <v>4500</v>
      </c>
      <c r="F220" s="120">
        <v>1625.95</v>
      </c>
      <c r="G220" s="121">
        <f t="shared" si="10"/>
        <v>36.132222222222218</v>
      </c>
    </row>
    <row r="221" spans="1:17" x14ac:dyDescent="0.2">
      <c r="A221" s="116"/>
      <c r="B221" s="116"/>
      <c r="C221" s="122" t="s">
        <v>23</v>
      </c>
      <c r="D221" s="123" t="s">
        <v>24</v>
      </c>
      <c r="E221" s="124">
        <v>3000</v>
      </c>
      <c r="F221" s="124">
        <v>1210.8</v>
      </c>
      <c r="G221" s="125">
        <f t="shared" si="10"/>
        <v>40.36</v>
      </c>
    </row>
    <row r="222" spans="1:17" x14ac:dyDescent="0.2">
      <c r="A222" s="116"/>
      <c r="B222" s="116"/>
      <c r="C222" s="122" t="s">
        <v>25</v>
      </c>
      <c r="D222" s="123" t="s">
        <v>26</v>
      </c>
      <c r="E222" s="124">
        <v>1500</v>
      </c>
      <c r="F222" s="124">
        <v>415.15</v>
      </c>
      <c r="G222" s="125">
        <f t="shared" si="10"/>
        <v>27.676666666666666</v>
      </c>
    </row>
    <row r="223" spans="1:17" ht="13.5" customHeight="1" x14ac:dyDescent="0.2">
      <c r="A223" s="116"/>
      <c r="B223" s="118" t="s">
        <v>27</v>
      </c>
      <c r="C223" s="116"/>
      <c r="D223" s="119" t="s">
        <v>28</v>
      </c>
      <c r="E223" s="120">
        <v>22200</v>
      </c>
      <c r="F223" s="120">
        <v>19238.21</v>
      </c>
      <c r="G223" s="121">
        <f t="shared" si="10"/>
        <v>86.658603603603595</v>
      </c>
    </row>
    <row r="224" spans="1:17" x14ac:dyDescent="0.2">
      <c r="A224" s="116"/>
      <c r="B224" s="116"/>
      <c r="C224" s="122" t="s">
        <v>29</v>
      </c>
      <c r="D224" s="123" t="s">
        <v>30</v>
      </c>
      <c r="E224" s="124">
        <v>6200</v>
      </c>
      <c r="F224" s="124">
        <v>6177.5</v>
      </c>
      <c r="G224" s="125">
        <f t="shared" si="10"/>
        <v>99.637096774193552</v>
      </c>
    </row>
    <row r="225" spans="1:7" x14ac:dyDescent="0.2">
      <c r="A225" s="116"/>
      <c r="B225" s="116"/>
      <c r="C225" s="122" t="s">
        <v>31</v>
      </c>
      <c r="D225" s="123" t="s">
        <v>32</v>
      </c>
      <c r="E225" s="124">
        <v>7000</v>
      </c>
      <c r="F225" s="124">
        <v>5117.84</v>
      </c>
      <c r="G225" s="125">
        <f t="shared" si="10"/>
        <v>73.111999999999995</v>
      </c>
    </row>
    <row r="226" spans="1:7" x14ac:dyDescent="0.2">
      <c r="A226" s="116"/>
      <c r="B226" s="116"/>
      <c r="C226" s="122" t="s">
        <v>35</v>
      </c>
      <c r="D226" s="123" t="s">
        <v>36</v>
      </c>
      <c r="E226" s="124">
        <v>6000</v>
      </c>
      <c r="F226" s="124">
        <v>5600</v>
      </c>
      <c r="G226" s="125">
        <f t="shared" si="10"/>
        <v>93.333333333333329</v>
      </c>
    </row>
    <row r="227" spans="1:7" x14ac:dyDescent="0.2">
      <c r="A227" s="116"/>
      <c r="B227" s="116"/>
      <c r="C227" s="122" t="s">
        <v>37</v>
      </c>
      <c r="D227" s="123" t="s">
        <v>38</v>
      </c>
      <c r="E227" s="124">
        <v>3000</v>
      </c>
      <c r="F227" s="124">
        <v>2342.87</v>
      </c>
      <c r="G227" s="125">
        <f t="shared" si="10"/>
        <v>78.095666666666659</v>
      </c>
    </row>
    <row r="228" spans="1:7" ht="29.25" customHeight="1" x14ac:dyDescent="0.2">
      <c r="A228" s="116"/>
      <c r="B228" s="118" t="s">
        <v>43</v>
      </c>
      <c r="C228" s="116"/>
      <c r="D228" s="119" t="s">
        <v>44</v>
      </c>
      <c r="E228" s="126">
        <v>20000</v>
      </c>
      <c r="F228" s="126">
        <v>18350</v>
      </c>
      <c r="G228" s="127">
        <f t="shared" si="10"/>
        <v>91.75</v>
      </c>
    </row>
    <row r="229" spans="1:7" x14ac:dyDescent="0.2">
      <c r="A229" s="116"/>
      <c r="B229" s="116"/>
      <c r="C229" s="122" t="s">
        <v>45</v>
      </c>
      <c r="D229" s="123" t="s">
        <v>46</v>
      </c>
      <c r="E229" s="124">
        <v>20000</v>
      </c>
      <c r="F229" s="124">
        <v>18350</v>
      </c>
      <c r="G229" s="125">
        <f t="shared" si="10"/>
        <v>91.75</v>
      </c>
    </row>
    <row r="230" spans="1:7" ht="13.5" customHeight="1" x14ac:dyDescent="0.2">
      <c r="A230" s="116"/>
      <c r="B230" s="118" t="s">
        <v>47</v>
      </c>
      <c r="C230" s="116"/>
      <c r="D230" s="119" t="s">
        <v>48</v>
      </c>
      <c r="E230" s="120">
        <v>1000</v>
      </c>
      <c r="F230" s="120">
        <v>90</v>
      </c>
      <c r="G230" s="121">
        <f t="shared" si="10"/>
        <v>9</v>
      </c>
    </row>
    <row r="231" spans="1:7" x14ac:dyDescent="0.2">
      <c r="A231" s="116"/>
      <c r="B231" s="116"/>
      <c r="C231" s="122" t="s">
        <v>49</v>
      </c>
      <c r="D231" s="123" t="s">
        <v>50</v>
      </c>
      <c r="E231" s="124">
        <v>500</v>
      </c>
      <c r="F231" s="124">
        <v>90</v>
      </c>
      <c r="G231" s="125">
        <f t="shared" si="10"/>
        <v>18</v>
      </c>
    </row>
    <row r="232" spans="1:7" x14ac:dyDescent="0.2">
      <c r="A232" s="116"/>
      <c r="B232" s="116"/>
      <c r="C232" s="122" t="s">
        <v>51</v>
      </c>
      <c r="D232" s="123" t="s">
        <v>52</v>
      </c>
      <c r="E232" s="124">
        <v>500</v>
      </c>
      <c r="F232" s="124">
        <v>0</v>
      </c>
      <c r="G232" s="125">
        <f t="shared" si="10"/>
        <v>0</v>
      </c>
    </row>
    <row r="233" spans="1:7" ht="13.5" customHeight="1" x14ac:dyDescent="0.2">
      <c r="A233" s="116"/>
      <c r="B233" s="118" t="s">
        <v>53</v>
      </c>
      <c r="C233" s="116"/>
      <c r="D233" s="119" t="s">
        <v>54</v>
      </c>
      <c r="E233" s="120">
        <v>38349.49</v>
      </c>
      <c r="F233" s="120">
        <v>39144.910000000003</v>
      </c>
      <c r="G233" s="121">
        <f t="shared" si="10"/>
        <v>102.07413449305325</v>
      </c>
    </row>
    <row r="234" spans="1:7" x14ac:dyDescent="0.2">
      <c r="A234" s="116"/>
      <c r="B234" s="116"/>
      <c r="C234" s="122" t="s">
        <v>55</v>
      </c>
      <c r="D234" s="123" t="s">
        <v>56</v>
      </c>
      <c r="E234" s="124">
        <v>38349.49</v>
      </c>
      <c r="F234" s="124">
        <v>39144.910000000003</v>
      </c>
      <c r="G234" s="125">
        <f t="shared" si="10"/>
        <v>102.07413449305325</v>
      </c>
    </row>
    <row r="235" spans="1:7" x14ac:dyDescent="0.2">
      <c r="A235" s="116"/>
      <c r="B235" s="116"/>
      <c r="C235" s="128" t="s">
        <v>57</v>
      </c>
      <c r="D235" s="123" t="s">
        <v>58</v>
      </c>
      <c r="E235" s="124">
        <v>38349.49</v>
      </c>
      <c r="F235" s="124">
        <v>39144.910000000003</v>
      </c>
      <c r="G235" s="125">
        <f t="shared" si="10"/>
        <v>102.07413449305325</v>
      </c>
    </row>
    <row r="236" spans="1:7" s="114" customFormat="1" ht="13.5" customHeight="1" x14ac:dyDescent="0.2">
      <c r="A236" s="173" t="s">
        <v>317</v>
      </c>
      <c r="B236" s="173" t="s">
        <v>234</v>
      </c>
      <c r="C236" s="173"/>
      <c r="D236" s="184" t="s">
        <v>0</v>
      </c>
      <c r="E236" s="193" t="s">
        <v>235</v>
      </c>
      <c r="F236" s="193" t="s">
        <v>236</v>
      </c>
      <c r="G236" s="181" t="s">
        <v>318</v>
      </c>
    </row>
    <row r="237" spans="1:7" s="114" customFormat="1" ht="15" customHeight="1" x14ac:dyDescent="0.2">
      <c r="A237" s="173"/>
      <c r="B237" s="173"/>
      <c r="C237" s="173"/>
      <c r="D237" s="184"/>
      <c r="E237" s="194"/>
      <c r="F237" s="194"/>
      <c r="G237" s="181"/>
    </row>
    <row r="238" spans="1:7" s="114" customFormat="1" ht="20.25" customHeight="1" x14ac:dyDescent="0.2">
      <c r="A238" s="173"/>
      <c r="B238" s="173"/>
      <c r="C238" s="173"/>
      <c r="D238" s="184"/>
      <c r="E238" s="195"/>
      <c r="F238" s="195"/>
      <c r="G238" s="181"/>
    </row>
    <row r="239" spans="1:7" ht="11.25" customHeight="1" x14ac:dyDescent="0.2">
      <c r="A239" s="116"/>
      <c r="B239" s="116"/>
      <c r="C239" s="116"/>
      <c r="D239" s="196" t="s">
        <v>60</v>
      </c>
      <c r="E239" s="176">
        <f>E242+E248+E252+E254+E258+E260+E262</f>
        <v>259278.44</v>
      </c>
      <c r="F239" s="176">
        <f>F242+F248+F252+F254+F258+F260+F262</f>
        <v>197955.78</v>
      </c>
      <c r="G239" s="182">
        <f>F239/E239*100</f>
        <v>76.348723788989162</v>
      </c>
    </row>
    <row r="240" spans="1:7" ht="16.5" customHeight="1" x14ac:dyDescent="0.2">
      <c r="A240" s="115" t="s">
        <v>59</v>
      </c>
      <c r="B240" s="116"/>
      <c r="C240" s="116"/>
      <c r="D240" s="202"/>
      <c r="E240" s="298"/>
      <c r="F240" s="298"/>
      <c r="G240" s="285"/>
    </row>
    <row r="241" spans="1:7" ht="12.75" customHeight="1" x14ac:dyDescent="0.2">
      <c r="A241" s="116"/>
      <c r="B241" s="116"/>
      <c r="C241" s="116"/>
      <c r="D241" s="197"/>
      <c r="E241" s="177"/>
      <c r="F241" s="177"/>
      <c r="G241" s="183"/>
    </row>
    <row r="242" spans="1:7" ht="13.5" customHeight="1" x14ac:dyDescent="0.2">
      <c r="A242" s="116"/>
      <c r="B242" s="118" t="s">
        <v>3</v>
      </c>
      <c r="C242" s="116"/>
      <c r="D242" s="119" t="s">
        <v>4</v>
      </c>
      <c r="E242" s="120">
        <f>SUM(E243:E247)</f>
        <v>80278.44</v>
      </c>
      <c r="F242" s="120">
        <f>SUM(F243:F247)</f>
        <v>45773.270000000004</v>
      </c>
      <c r="G242" s="121">
        <f t="shared" ref="G242:G266" si="11">F242/E242*100</f>
        <v>57.018135878076357</v>
      </c>
    </row>
    <row r="243" spans="1:7" x14ac:dyDescent="0.2">
      <c r="A243" s="116"/>
      <c r="B243" s="116"/>
      <c r="C243" s="122" t="s">
        <v>5</v>
      </c>
      <c r="D243" s="123" t="s">
        <v>6</v>
      </c>
      <c r="E243" s="124">
        <v>49044</v>
      </c>
      <c r="F243" s="124">
        <v>45025.04</v>
      </c>
      <c r="G243" s="125">
        <f t="shared" si="11"/>
        <v>91.80539923334149</v>
      </c>
    </row>
    <row r="244" spans="1:7" x14ac:dyDescent="0.2">
      <c r="A244" s="116"/>
      <c r="B244" s="116"/>
      <c r="C244" s="122" t="s">
        <v>7</v>
      </c>
      <c r="D244" s="123" t="s">
        <v>8</v>
      </c>
      <c r="E244" s="124">
        <v>6588</v>
      </c>
      <c r="F244" s="124">
        <v>0</v>
      </c>
      <c r="G244" s="125">
        <f t="shared" si="11"/>
        <v>0</v>
      </c>
    </row>
    <row r="245" spans="1:7" x14ac:dyDescent="0.2">
      <c r="A245" s="116"/>
      <c r="B245" s="116"/>
      <c r="C245" s="122" t="s">
        <v>9</v>
      </c>
      <c r="D245" s="123" t="s">
        <v>10</v>
      </c>
      <c r="E245" s="124">
        <v>17568</v>
      </c>
      <c r="F245" s="124">
        <v>0</v>
      </c>
      <c r="G245" s="125">
        <f t="shared" si="11"/>
        <v>0</v>
      </c>
    </row>
    <row r="246" spans="1:7" x14ac:dyDescent="0.2">
      <c r="A246" s="116"/>
      <c r="B246" s="116"/>
      <c r="C246" s="122" t="s">
        <v>11</v>
      </c>
      <c r="D246" s="123" t="s">
        <v>12</v>
      </c>
      <c r="E246" s="124">
        <v>6222</v>
      </c>
      <c r="F246" s="124">
        <v>0</v>
      </c>
      <c r="G246" s="125">
        <f t="shared" si="11"/>
        <v>0</v>
      </c>
    </row>
    <row r="247" spans="1:7" x14ac:dyDescent="0.2">
      <c r="A247" s="116"/>
      <c r="B247" s="116"/>
      <c r="C247" s="122" t="s">
        <v>13</v>
      </c>
      <c r="D247" s="123" t="s">
        <v>14</v>
      </c>
      <c r="E247" s="124">
        <v>856.44</v>
      </c>
      <c r="F247" s="124">
        <v>748.23</v>
      </c>
      <c r="G247" s="125">
        <f t="shared" si="11"/>
        <v>87.365139414319742</v>
      </c>
    </row>
    <row r="248" spans="1:7" ht="13.5" customHeight="1" x14ac:dyDescent="0.2">
      <c r="A248" s="116"/>
      <c r="B248" s="118" t="s">
        <v>15</v>
      </c>
      <c r="C248" s="116"/>
      <c r="D248" s="119" t="s">
        <v>16</v>
      </c>
      <c r="E248" s="120">
        <v>36500</v>
      </c>
      <c r="F248" s="120">
        <v>21330</v>
      </c>
      <c r="G248" s="121">
        <f t="shared" si="11"/>
        <v>58.438356164383563</v>
      </c>
    </row>
    <row r="249" spans="1:7" x14ac:dyDescent="0.2">
      <c r="A249" s="116"/>
      <c r="B249" s="116"/>
      <c r="C249" s="122" t="s">
        <v>61</v>
      </c>
      <c r="D249" s="123" t="s">
        <v>62</v>
      </c>
      <c r="E249" s="124">
        <v>35000</v>
      </c>
      <c r="F249" s="124">
        <v>21180</v>
      </c>
      <c r="G249" s="125">
        <f t="shared" si="11"/>
        <v>60.514285714285712</v>
      </c>
    </row>
    <row r="250" spans="1:7" x14ac:dyDescent="0.2">
      <c r="A250" s="116"/>
      <c r="B250" s="116"/>
      <c r="C250" s="122" t="s">
        <v>17</v>
      </c>
      <c r="D250" s="123" t="s">
        <v>18</v>
      </c>
      <c r="E250" s="124">
        <v>1500</v>
      </c>
      <c r="F250" s="124">
        <v>150</v>
      </c>
      <c r="G250" s="125">
        <f t="shared" si="11"/>
        <v>10</v>
      </c>
    </row>
    <row r="251" spans="1:7" ht="25.5" x14ac:dyDescent="0.2">
      <c r="A251" s="116"/>
      <c r="B251" s="116"/>
      <c r="C251" s="128" t="s">
        <v>63</v>
      </c>
      <c r="D251" s="123" t="s">
        <v>64</v>
      </c>
      <c r="E251" s="129">
        <v>1500</v>
      </c>
      <c r="F251" s="129">
        <v>150</v>
      </c>
      <c r="G251" s="130">
        <f t="shared" si="11"/>
        <v>10</v>
      </c>
    </row>
    <row r="252" spans="1:7" ht="13.5" customHeight="1" x14ac:dyDescent="0.2">
      <c r="A252" s="116"/>
      <c r="B252" s="118" t="s">
        <v>19</v>
      </c>
      <c r="C252" s="116"/>
      <c r="D252" s="119" t="s">
        <v>20</v>
      </c>
      <c r="E252" s="120">
        <v>1000</v>
      </c>
      <c r="F252" s="120">
        <v>0</v>
      </c>
      <c r="G252" s="121">
        <f t="shared" si="11"/>
        <v>0</v>
      </c>
    </row>
    <row r="253" spans="1:7" x14ac:dyDescent="0.2">
      <c r="A253" s="116"/>
      <c r="B253" s="116"/>
      <c r="C253" s="122" t="s">
        <v>23</v>
      </c>
      <c r="D253" s="123" t="s">
        <v>24</v>
      </c>
      <c r="E253" s="124">
        <v>1000</v>
      </c>
      <c r="F253" s="124">
        <v>0</v>
      </c>
      <c r="G253" s="125">
        <f t="shared" si="11"/>
        <v>0</v>
      </c>
    </row>
    <row r="254" spans="1:7" ht="13.5" customHeight="1" x14ac:dyDescent="0.2">
      <c r="A254" s="116"/>
      <c r="B254" s="118" t="s">
        <v>27</v>
      </c>
      <c r="C254" s="116"/>
      <c r="D254" s="119" t="s">
        <v>28</v>
      </c>
      <c r="E254" s="120">
        <v>6500</v>
      </c>
      <c r="F254" s="120">
        <v>5382.64</v>
      </c>
      <c r="G254" s="121">
        <f t="shared" si="11"/>
        <v>82.809846153846152</v>
      </c>
    </row>
    <row r="255" spans="1:7" x14ac:dyDescent="0.2">
      <c r="A255" s="116"/>
      <c r="B255" s="116"/>
      <c r="C255" s="122" t="s">
        <v>29</v>
      </c>
      <c r="D255" s="123" t="s">
        <v>30</v>
      </c>
      <c r="E255" s="124">
        <v>2500</v>
      </c>
      <c r="F255" s="124">
        <v>1771.64</v>
      </c>
      <c r="G255" s="125">
        <f t="shared" si="11"/>
        <v>70.865600000000001</v>
      </c>
    </row>
    <row r="256" spans="1:7" x14ac:dyDescent="0.2">
      <c r="A256" s="116"/>
      <c r="B256" s="116"/>
      <c r="C256" s="122" t="s">
        <v>31</v>
      </c>
      <c r="D256" s="123" t="s">
        <v>32</v>
      </c>
      <c r="E256" s="124">
        <v>1000</v>
      </c>
      <c r="F256" s="124">
        <v>677.1</v>
      </c>
      <c r="G256" s="125">
        <f t="shared" si="11"/>
        <v>67.710000000000008</v>
      </c>
    </row>
    <row r="257" spans="1:7" x14ac:dyDescent="0.2">
      <c r="A257" s="116"/>
      <c r="B257" s="116"/>
      <c r="C257" s="122" t="s">
        <v>37</v>
      </c>
      <c r="D257" s="123" t="s">
        <v>38</v>
      </c>
      <c r="E257" s="124">
        <v>3000</v>
      </c>
      <c r="F257" s="124">
        <v>2933.9</v>
      </c>
      <c r="G257" s="125">
        <f t="shared" si="11"/>
        <v>97.796666666666667</v>
      </c>
    </row>
    <row r="258" spans="1:7" ht="30" customHeight="1" x14ac:dyDescent="0.2">
      <c r="A258" s="116"/>
      <c r="B258" s="118" t="s">
        <v>43</v>
      </c>
      <c r="C258" s="116"/>
      <c r="D258" s="119" t="s">
        <v>44</v>
      </c>
      <c r="E258" s="126">
        <v>70000</v>
      </c>
      <c r="F258" s="126">
        <v>30171.81</v>
      </c>
      <c r="G258" s="127">
        <f t="shared" si="11"/>
        <v>43.102585714285716</v>
      </c>
    </row>
    <row r="259" spans="1:7" ht="15" customHeight="1" x14ac:dyDescent="0.2">
      <c r="A259" s="116"/>
      <c r="B259" s="116"/>
      <c r="C259" s="122" t="s">
        <v>65</v>
      </c>
      <c r="D259" s="123" t="s">
        <v>66</v>
      </c>
      <c r="E259" s="124">
        <v>70000</v>
      </c>
      <c r="F259" s="124">
        <v>30171.81</v>
      </c>
      <c r="G259" s="125">
        <f t="shared" si="11"/>
        <v>43.102585714285716</v>
      </c>
    </row>
    <row r="260" spans="1:7" ht="13.5" customHeight="1" x14ac:dyDescent="0.2">
      <c r="A260" s="116"/>
      <c r="B260" s="118" t="s">
        <v>47</v>
      </c>
      <c r="C260" s="116"/>
      <c r="D260" s="119" t="s">
        <v>48</v>
      </c>
      <c r="E260" s="120">
        <v>1000</v>
      </c>
      <c r="F260" s="120">
        <v>0</v>
      </c>
      <c r="G260" s="121">
        <f t="shared" si="11"/>
        <v>0</v>
      </c>
    </row>
    <row r="261" spans="1:7" x14ac:dyDescent="0.2">
      <c r="A261" s="116"/>
      <c r="B261" s="116"/>
      <c r="C261" s="122" t="s">
        <v>49</v>
      </c>
      <c r="D261" s="123" t="s">
        <v>50</v>
      </c>
      <c r="E261" s="124">
        <v>1000</v>
      </c>
      <c r="F261" s="124">
        <v>0</v>
      </c>
      <c r="G261" s="125">
        <f t="shared" si="11"/>
        <v>0</v>
      </c>
    </row>
    <row r="262" spans="1:7" ht="13.5" customHeight="1" x14ac:dyDescent="0.2">
      <c r="A262" s="116"/>
      <c r="B262" s="118" t="s">
        <v>53</v>
      </c>
      <c r="C262" s="116"/>
      <c r="D262" s="119" t="s">
        <v>54</v>
      </c>
      <c r="E262" s="120">
        <v>64000</v>
      </c>
      <c r="F262" s="120">
        <v>95298.06</v>
      </c>
      <c r="G262" s="121">
        <f t="shared" si="11"/>
        <v>148.90321874999998</v>
      </c>
    </row>
    <row r="263" spans="1:7" x14ac:dyDescent="0.2">
      <c r="A263" s="116"/>
      <c r="B263" s="116"/>
      <c r="C263" s="122" t="s">
        <v>55</v>
      </c>
      <c r="D263" s="123" t="s">
        <v>56</v>
      </c>
      <c r="E263" s="124">
        <v>64000</v>
      </c>
      <c r="F263" s="124">
        <v>95298.06</v>
      </c>
      <c r="G263" s="125">
        <f t="shared" si="11"/>
        <v>148.90321874999998</v>
      </c>
    </row>
    <row r="264" spans="1:7" x14ac:dyDescent="0.2">
      <c r="A264" s="116"/>
      <c r="B264" s="116"/>
      <c r="C264" s="128" t="s">
        <v>67</v>
      </c>
      <c r="D264" s="123" t="s">
        <v>68</v>
      </c>
      <c r="E264" s="124">
        <v>14000</v>
      </c>
      <c r="F264" s="124">
        <v>20520</v>
      </c>
      <c r="G264" s="125">
        <f t="shared" si="11"/>
        <v>146.57142857142858</v>
      </c>
    </row>
    <row r="265" spans="1:7" ht="25.5" x14ac:dyDescent="0.2">
      <c r="A265" s="116"/>
      <c r="B265" s="116"/>
      <c r="C265" s="128" t="s">
        <v>69</v>
      </c>
      <c r="D265" s="123" t="s">
        <v>70</v>
      </c>
      <c r="E265" s="129">
        <v>30000</v>
      </c>
      <c r="F265" s="129">
        <v>51186.06</v>
      </c>
      <c r="G265" s="130">
        <f t="shared" si="11"/>
        <v>170.62020000000001</v>
      </c>
    </row>
    <row r="266" spans="1:7" x14ac:dyDescent="0.2">
      <c r="A266" s="116"/>
      <c r="B266" s="116"/>
      <c r="C266" s="128" t="s">
        <v>57</v>
      </c>
      <c r="D266" s="123" t="s">
        <v>58</v>
      </c>
      <c r="E266" s="124">
        <v>20000</v>
      </c>
      <c r="F266" s="124">
        <v>23592</v>
      </c>
      <c r="G266" s="125">
        <f t="shared" si="11"/>
        <v>117.96</v>
      </c>
    </row>
    <row r="267" spans="1:7" ht="15.75" customHeight="1" x14ac:dyDescent="0.2">
      <c r="A267" s="173" t="s">
        <v>317</v>
      </c>
      <c r="B267" s="173" t="s">
        <v>234</v>
      </c>
      <c r="C267" s="173"/>
      <c r="D267" s="184" t="s">
        <v>0</v>
      </c>
      <c r="E267" s="173" t="s">
        <v>235</v>
      </c>
      <c r="F267" s="173" t="s">
        <v>236</v>
      </c>
      <c r="G267" s="181" t="s">
        <v>318</v>
      </c>
    </row>
    <row r="268" spans="1:7" x14ac:dyDescent="0.2">
      <c r="A268" s="173"/>
      <c r="B268" s="173"/>
      <c r="C268" s="173"/>
      <c r="D268" s="184"/>
      <c r="E268" s="173"/>
      <c r="F268" s="173"/>
      <c r="G268" s="181"/>
    </row>
    <row r="269" spans="1:7" ht="17.25" customHeight="1" x14ac:dyDescent="0.2">
      <c r="A269" s="173"/>
      <c r="B269" s="173"/>
      <c r="C269" s="173"/>
      <c r="D269" s="184"/>
      <c r="E269" s="173"/>
      <c r="F269" s="173"/>
      <c r="G269" s="181"/>
    </row>
    <row r="270" spans="1:7" ht="16.5" customHeight="1" x14ac:dyDescent="0.2">
      <c r="A270" s="115" t="s">
        <v>71</v>
      </c>
      <c r="B270" s="116"/>
      <c r="C270" s="116"/>
      <c r="D270" s="196" t="s">
        <v>72</v>
      </c>
      <c r="E270" s="176">
        <f>E272+E278+E280+E283+E285+E287</f>
        <v>73107.14</v>
      </c>
      <c r="F270" s="176">
        <f>F272+F278+F280+F283+F285+F287</f>
        <v>30967.61</v>
      </c>
      <c r="G270" s="185">
        <f>F270/E270*100</f>
        <v>42.359214161571636</v>
      </c>
    </row>
    <row r="271" spans="1:7" ht="12" customHeight="1" x14ac:dyDescent="0.2">
      <c r="A271" s="115"/>
      <c r="B271" s="116"/>
      <c r="C271" s="116"/>
      <c r="D271" s="197"/>
      <c r="E271" s="177"/>
      <c r="F271" s="177"/>
      <c r="G271" s="186"/>
    </row>
    <row r="272" spans="1:7" ht="13.5" customHeight="1" x14ac:dyDescent="0.2">
      <c r="A272" s="116"/>
      <c r="B272" s="118" t="s">
        <v>3</v>
      </c>
      <c r="C272" s="116"/>
      <c r="D272" s="119" t="s">
        <v>4</v>
      </c>
      <c r="E272" s="120">
        <f>SUM(E273:E277)</f>
        <v>37507.14</v>
      </c>
      <c r="F272" s="120">
        <f>SUM(F273:F277)</f>
        <v>14477.16</v>
      </c>
      <c r="G272" s="121">
        <f t="shared" ref="G272:G289" si="12">F272/E272*100</f>
        <v>38.598410862571768</v>
      </c>
    </row>
    <row r="273" spans="1:7" x14ac:dyDescent="0.2">
      <c r="A273" s="116"/>
      <c r="B273" s="116"/>
      <c r="C273" s="122" t="s">
        <v>5</v>
      </c>
      <c r="D273" s="123" t="s">
        <v>6</v>
      </c>
      <c r="E273" s="124">
        <v>22914</v>
      </c>
      <c r="F273" s="124">
        <v>14127.58</v>
      </c>
      <c r="G273" s="125">
        <f t="shared" si="12"/>
        <v>61.654796194466265</v>
      </c>
    </row>
    <row r="274" spans="1:7" x14ac:dyDescent="0.2">
      <c r="A274" s="116"/>
      <c r="B274" s="116"/>
      <c r="C274" s="122" t="s">
        <v>7</v>
      </c>
      <c r="D274" s="123" t="s">
        <v>8</v>
      </c>
      <c r="E274" s="124">
        <v>3078</v>
      </c>
      <c r="F274" s="124">
        <v>0</v>
      </c>
      <c r="G274" s="125">
        <f t="shared" si="12"/>
        <v>0</v>
      </c>
    </row>
    <row r="275" spans="1:7" x14ac:dyDescent="0.2">
      <c r="A275" s="116"/>
      <c r="B275" s="116"/>
      <c r="C275" s="122" t="s">
        <v>9</v>
      </c>
      <c r="D275" s="123" t="s">
        <v>10</v>
      </c>
      <c r="E275" s="124">
        <v>8208</v>
      </c>
      <c r="F275" s="124">
        <v>0</v>
      </c>
      <c r="G275" s="125">
        <f t="shared" si="12"/>
        <v>0</v>
      </c>
    </row>
    <row r="276" spans="1:7" x14ac:dyDescent="0.2">
      <c r="A276" s="116"/>
      <c r="B276" s="116"/>
      <c r="C276" s="122" t="s">
        <v>11</v>
      </c>
      <c r="D276" s="123" t="s">
        <v>12</v>
      </c>
      <c r="E276" s="124">
        <v>2907</v>
      </c>
      <c r="F276" s="124">
        <v>0</v>
      </c>
      <c r="G276" s="125">
        <f t="shared" si="12"/>
        <v>0</v>
      </c>
    </row>
    <row r="277" spans="1:7" x14ac:dyDescent="0.2">
      <c r="A277" s="116"/>
      <c r="B277" s="116"/>
      <c r="C277" s="122" t="s">
        <v>13</v>
      </c>
      <c r="D277" s="123" t="s">
        <v>14</v>
      </c>
      <c r="E277" s="124">
        <v>400.14</v>
      </c>
      <c r="F277" s="124">
        <v>349.58</v>
      </c>
      <c r="G277" s="125">
        <f t="shared" si="12"/>
        <v>87.364422452141753</v>
      </c>
    </row>
    <row r="278" spans="1:7" ht="13.5" customHeight="1" x14ac:dyDescent="0.2">
      <c r="A278" s="116"/>
      <c r="B278" s="118" t="s">
        <v>15</v>
      </c>
      <c r="C278" s="116"/>
      <c r="D278" s="119" t="s">
        <v>16</v>
      </c>
      <c r="E278" s="120">
        <v>200</v>
      </c>
      <c r="F278" s="120">
        <v>30</v>
      </c>
      <c r="G278" s="121">
        <f t="shared" si="12"/>
        <v>15</v>
      </c>
    </row>
    <row r="279" spans="1:7" x14ac:dyDescent="0.2">
      <c r="A279" s="116"/>
      <c r="B279" s="116"/>
      <c r="C279" s="122" t="s">
        <v>17</v>
      </c>
      <c r="D279" s="123" t="s">
        <v>18</v>
      </c>
      <c r="E279" s="124">
        <v>200</v>
      </c>
      <c r="F279" s="124">
        <v>30</v>
      </c>
      <c r="G279" s="125">
        <f t="shared" si="12"/>
        <v>15</v>
      </c>
    </row>
    <row r="280" spans="1:7" x14ac:dyDescent="0.2">
      <c r="A280" s="116"/>
      <c r="B280" s="118">
        <v>414</v>
      </c>
      <c r="C280" s="122"/>
      <c r="D280" s="119" t="s">
        <v>28</v>
      </c>
      <c r="E280" s="120">
        <v>300</v>
      </c>
      <c r="F280" s="120">
        <v>0</v>
      </c>
      <c r="G280" s="121">
        <f t="shared" si="12"/>
        <v>0</v>
      </c>
    </row>
    <row r="281" spans="1:7" x14ac:dyDescent="0.2">
      <c r="A281" s="116"/>
      <c r="B281" s="116"/>
      <c r="C281" s="122" t="s">
        <v>29</v>
      </c>
      <c r="D281" s="123" t="s">
        <v>30</v>
      </c>
      <c r="E281" s="124">
        <v>100</v>
      </c>
      <c r="F281" s="124">
        <v>0</v>
      </c>
      <c r="G281" s="125">
        <f t="shared" si="12"/>
        <v>0</v>
      </c>
    </row>
    <row r="282" spans="1:7" x14ac:dyDescent="0.2">
      <c r="A282" s="116"/>
      <c r="B282" s="116"/>
      <c r="C282" s="122" t="s">
        <v>37</v>
      </c>
      <c r="D282" s="123" t="s">
        <v>38</v>
      </c>
      <c r="E282" s="124">
        <v>200</v>
      </c>
      <c r="F282" s="124">
        <v>0</v>
      </c>
      <c r="G282" s="125">
        <f t="shared" si="12"/>
        <v>0</v>
      </c>
    </row>
    <row r="283" spans="1:7" ht="13.5" customHeight="1" x14ac:dyDescent="0.2">
      <c r="A283" s="116"/>
      <c r="B283" s="118" t="s">
        <v>73</v>
      </c>
      <c r="C283" s="116"/>
      <c r="D283" s="119" t="s">
        <v>74</v>
      </c>
      <c r="E283" s="120">
        <v>30000</v>
      </c>
      <c r="F283" s="120">
        <v>11869.35</v>
      </c>
      <c r="G283" s="121">
        <f t="shared" si="12"/>
        <v>39.564500000000002</v>
      </c>
    </row>
    <row r="284" spans="1:7" x14ac:dyDescent="0.2">
      <c r="A284" s="116"/>
      <c r="B284" s="116"/>
      <c r="C284" s="122" t="s">
        <v>75</v>
      </c>
      <c r="D284" s="123" t="s">
        <v>76</v>
      </c>
      <c r="E284" s="124">
        <v>30000</v>
      </c>
      <c r="F284" s="124">
        <v>11869.35</v>
      </c>
      <c r="G284" s="125">
        <f t="shared" si="12"/>
        <v>39.564500000000002</v>
      </c>
    </row>
    <row r="285" spans="1:7" ht="13.5" customHeight="1" x14ac:dyDescent="0.2">
      <c r="A285" s="116"/>
      <c r="B285" s="118" t="s">
        <v>47</v>
      </c>
      <c r="C285" s="116"/>
      <c r="D285" s="119" t="s">
        <v>48</v>
      </c>
      <c r="E285" s="120">
        <v>100</v>
      </c>
      <c r="F285" s="120">
        <v>0</v>
      </c>
      <c r="G285" s="121">
        <f t="shared" si="12"/>
        <v>0</v>
      </c>
    </row>
    <row r="286" spans="1:7" x14ac:dyDescent="0.2">
      <c r="A286" s="116"/>
      <c r="B286" s="116"/>
      <c r="C286" s="122" t="s">
        <v>49</v>
      </c>
      <c r="D286" s="123" t="s">
        <v>50</v>
      </c>
      <c r="E286" s="124">
        <v>100</v>
      </c>
      <c r="F286" s="124">
        <v>0</v>
      </c>
      <c r="G286" s="125">
        <f t="shared" si="12"/>
        <v>0</v>
      </c>
    </row>
    <row r="287" spans="1:7" ht="13.5" customHeight="1" x14ac:dyDescent="0.2">
      <c r="A287" s="116"/>
      <c r="B287" s="118" t="s">
        <v>53</v>
      </c>
      <c r="C287" s="116"/>
      <c r="D287" s="119" t="s">
        <v>54</v>
      </c>
      <c r="E287" s="120">
        <v>5000</v>
      </c>
      <c r="F287" s="120">
        <v>4591.1000000000004</v>
      </c>
      <c r="G287" s="121">
        <f t="shared" si="12"/>
        <v>91.822000000000003</v>
      </c>
    </row>
    <row r="288" spans="1:7" x14ac:dyDescent="0.2">
      <c r="A288" s="116"/>
      <c r="B288" s="116"/>
      <c r="C288" s="122" t="s">
        <v>55</v>
      </c>
      <c r="D288" s="123" t="s">
        <v>56</v>
      </c>
      <c r="E288" s="124">
        <v>5000</v>
      </c>
      <c r="F288" s="124">
        <v>4591.1000000000004</v>
      </c>
      <c r="G288" s="125">
        <f t="shared" si="12"/>
        <v>91.822000000000003</v>
      </c>
    </row>
    <row r="289" spans="1:7" x14ac:dyDescent="0.2">
      <c r="A289" s="116"/>
      <c r="B289" s="116"/>
      <c r="C289" s="128" t="s">
        <v>57</v>
      </c>
      <c r="D289" s="123" t="s">
        <v>58</v>
      </c>
      <c r="E289" s="124">
        <v>5000</v>
      </c>
      <c r="F289" s="124">
        <v>4591.1000000000004</v>
      </c>
      <c r="G289" s="125">
        <f t="shared" si="12"/>
        <v>91.822000000000003</v>
      </c>
    </row>
    <row r="290" spans="1:7" x14ac:dyDescent="0.2">
      <c r="A290" s="173" t="s">
        <v>317</v>
      </c>
      <c r="B290" s="173" t="s">
        <v>234</v>
      </c>
      <c r="C290" s="173"/>
      <c r="D290" s="184" t="s">
        <v>0</v>
      </c>
      <c r="E290" s="173" t="s">
        <v>235</v>
      </c>
      <c r="F290" s="173" t="s">
        <v>236</v>
      </c>
      <c r="G290" s="181" t="s">
        <v>318</v>
      </c>
    </row>
    <row r="291" spans="1:7" x14ac:dyDescent="0.2">
      <c r="A291" s="173"/>
      <c r="B291" s="173"/>
      <c r="C291" s="173"/>
      <c r="D291" s="184"/>
      <c r="E291" s="173"/>
      <c r="F291" s="173"/>
      <c r="G291" s="181"/>
    </row>
    <row r="292" spans="1:7" ht="27.75" customHeight="1" x14ac:dyDescent="0.2">
      <c r="A292" s="173"/>
      <c r="B292" s="173"/>
      <c r="C292" s="173"/>
      <c r="D292" s="184"/>
      <c r="E292" s="173"/>
      <c r="F292" s="173"/>
      <c r="G292" s="181"/>
    </row>
    <row r="293" spans="1:7" ht="16.5" customHeight="1" x14ac:dyDescent="0.2">
      <c r="A293" s="115" t="s">
        <v>77</v>
      </c>
      <c r="B293" s="116"/>
      <c r="C293" s="116"/>
      <c r="D293" s="190" t="s">
        <v>339</v>
      </c>
      <c r="E293" s="176">
        <f>E295+E301+E303+E309+E312+E329+E307</f>
        <v>1738385.83</v>
      </c>
      <c r="F293" s="176">
        <f>F295+F301+F303+F309+F312+F329+F307</f>
        <v>1140237.0799999998</v>
      </c>
      <c r="G293" s="185">
        <f>F293/E293*100</f>
        <v>65.591715045215238</v>
      </c>
    </row>
    <row r="294" spans="1:7" ht="10.5" customHeight="1" x14ac:dyDescent="0.2">
      <c r="A294" s="115"/>
      <c r="B294" s="116"/>
      <c r="C294" s="116"/>
      <c r="D294" s="191"/>
      <c r="E294" s="177"/>
      <c r="F294" s="177"/>
      <c r="G294" s="186"/>
    </row>
    <row r="295" spans="1:7" ht="13.5" customHeight="1" x14ac:dyDescent="0.2">
      <c r="A295" s="116"/>
      <c r="B295" s="118" t="s">
        <v>3</v>
      </c>
      <c r="C295" s="116"/>
      <c r="D295" s="118" t="s">
        <v>4</v>
      </c>
      <c r="E295" s="120">
        <f>SUM(E296:E300)</f>
        <v>123035.48</v>
      </c>
      <c r="F295" s="120">
        <f>SUM(F296:F300)</f>
        <v>86282.17</v>
      </c>
      <c r="G295" s="121">
        <f t="shared" ref="G295:G331" si="13">F295/E295*100</f>
        <v>70.127876934360728</v>
      </c>
    </row>
    <row r="296" spans="1:7" x14ac:dyDescent="0.2">
      <c r="A296" s="116"/>
      <c r="B296" s="116"/>
      <c r="C296" s="122" t="s">
        <v>5</v>
      </c>
      <c r="D296" s="122" t="s">
        <v>6</v>
      </c>
      <c r="E296" s="124">
        <v>76814.759999999995</v>
      </c>
      <c r="F296" s="124">
        <v>76038.509999999995</v>
      </c>
      <c r="G296" s="121">
        <f t="shared" si="13"/>
        <v>98.989452027188534</v>
      </c>
    </row>
    <row r="297" spans="1:7" x14ac:dyDescent="0.2">
      <c r="A297" s="116"/>
      <c r="B297" s="116"/>
      <c r="C297" s="122" t="s">
        <v>7</v>
      </c>
      <c r="D297" s="122" t="s">
        <v>8</v>
      </c>
      <c r="E297" s="124">
        <v>10318.41</v>
      </c>
      <c r="F297" s="124">
        <v>1967.41</v>
      </c>
      <c r="G297" s="121">
        <f t="shared" si="13"/>
        <v>19.066988034009118</v>
      </c>
    </row>
    <row r="298" spans="1:7" x14ac:dyDescent="0.2">
      <c r="A298" s="116"/>
      <c r="B298" s="116"/>
      <c r="C298" s="122" t="s">
        <v>9</v>
      </c>
      <c r="D298" s="122" t="s">
        <v>10</v>
      </c>
      <c r="E298" s="124">
        <v>26815.75</v>
      </c>
      <c r="F298" s="124">
        <v>5246.35</v>
      </c>
      <c r="G298" s="121">
        <f t="shared" si="13"/>
        <v>19.564435080130149</v>
      </c>
    </row>
    <row r="299" spans="1:7" x14ac:dyDescent="0.2">
      <c r="A299" s="116"/>
      <c r="B299" s="116"/>
      <c r="C299" s="122" t="s">
        <v>11</v>
      </c>
      <c r="D299" s="122" t="s">
        <v>12</v>
      </c>
      <c r="E299" s="124">
        <v>7745.16</v>
      </c>
      <c r="F299" s="124">
        <v>1858</v>
      </c>
      <c r="G299" s="121">
        <f t="shared" si="13"/>
        <v>23.989175175206192</v>
      </c>
    </row>
    <row r="300" spans="1:7" x14ac:dyDescent="0.2">
      <c r="A300" s="116"/>
      <c r="B300" s="116"/>
      <c r="C300" s="122" t="s">
        <v>13</v>
      </c>
      <c r="D300" s="122" t="s">
        <v>14</v>
      </c>
      <c r="E300" s="124">
        <v>1341.4</v>
      </c>
      <c r="F300" s="124">
        <v>1171.9000000000001</v>
      </c>
      <c r="G300" s="121">
        <f t="shared" si="13"/>
        <v>87.363948113910837</v>
      </c>
    </row>
    <row r="301" spans="1:7" ht="13.5" customHeight="1" x14ac:dyDescent="0.2">
      <c r="A301" s="116"/>
      <c r="B301" s="118" t="s">
        <v>15</v>
      </c>
      <c r="C301" s="116"/>
      <c r="D301" s="118" t="s">
        <v>16</v>
      </c>
      <c r="E301" s="120">
        <v>1000</v>
      </c>
      <c r="F301" s="120">
        <v>240</v>
      </c>
      <c r="G301" s="121">
        <f t="shared" si="13"/>
        <v>24</v>
      </c>
    </row>
    <row r="302" spans="1:7" x14ac:dyDescent="0.2">
      <c r="A302" s="116"/>
      <c r="B302" s="116"/>
      <c r="C302" s="122" t="s">
        <v>17</v>
      </c>
      <c r="D302" s="122" t="s">
        <v>18</v>
      </c>
      <c r="E302" s="124">
        <v>1000</v>
      </c>
      <c r="F302" s="124">
        <v>240</v>
      </c>
      <c r="G302" s="125">
        <f t="shared" si="13"/>
        <v>24</v>
      </c>
    </row>
    <row r="303" spans="1:7" ht="13.5" customHeight="1" x14ac:dyDescent="0.2">
      <c r="A303" s="116"/>
      <c r="B303" s="118" t="s">
        <v>27</v>
      </c>
      <c r="C303" s="116"/>
      <c r="D303" s="118" t="s">
        <v>28</v>
      </c>
      <c r="E303" s="120">
        <v>106360</v>
      </c>
      <c r="F303" s="120">
        <v>44358.41</v>
      </c>
      <c r="G303" s="121">
        <f t="shared" si="13"/>
        <v>41.705913877397521</v>
      </c>
    </row>
    <row r="304" spans="1:7" x14ac:dyDescent="0.2">
      <c r="A304" s="116"/>
      <c r="B304" s="116"/>
      <c r="C304" s="122" t="s">
        <v>29</v>
      </c>
      <c r="D304" s="122" t="s">
        <v>30</v>
      </c>
      <c r="E304" s="124">
        <v>3000</v>
      </c>
      <c r="F304" s="124">
        <v>1605.5</v>
      </c>
      <c r="G304" s="125">
        <f t="shared" si="13"/>
        <v>53.516666666666666</v>
      </c>
    </row>
    <row r="305" spans="1:7" x14ac:dyDescent="0.2">
      <c r="A305" s="116"/>
      <c r="B305" s="116"/>
      <c r="C305" s="122" t="s">
        <v>35</v>
      </c>
      <c r="D305" s="122" t="s">
        <v>36</v>
      </c>
      <c r="E305" s="124">
        <v>98360</v>
      </c>
      <c r="F305" s="124">
        <v>42451.96</v>
      </c>
      <c r="G305" s="125">
        <f t="shared" si="13"/>
        <v>43.159780398535993</v>
      </c>
    </row>
    <row r="306" spans="1:7" x14ac:dyDescent="0.2">
      <c r="A306" s="116"/>
      <c r="B306" s="116"/>
      <c r="C306" s="122" t="s">
        <v>37</v>
      </c>
      <c r="D306" s="122" t="s">
        <v>38</v>
      </c>
      <c r="E306" s="124">
        <v>5000</v>
      </c>
      <c r="F306" s="124">
        <v>300.95</v>
      </c>
      <c r="G306" s="125">
        <f t="shared" si="13"/>
        <v>6.0190000000000001</v>
      </c>
    </row>
    <row r="307" spans="1:7" x14ac:dyDescent="0.2">
      <c r="A307" s="116"/>
      <c r="B307" s="118">
        <v>419</v>
      </c>
      <c r="C307" s="122"/>
      <c r="D307" s="118" t="s">
        <v>90</v>
      </c>
      <c r="E307" s="120">
        <v>20000</v>
      </c>
      <c r="F307" s="120">
        <v>10020.94</v>
      </c>
      <c r="G307" s="121">
        <f t="shared" si="13"/>
        <v>50.104700000000001</v>
      </c>
    </row>
    <row r="308" spans="1:7" x14ac:dyDescent="0.2">
      <c r="A308" s="116"/>
      <c r="B308" s="116"/>
      <c r="C308" s="122">
        <v>4193</v>
      </c>
      <c r="D308" s="122" t="s">
        <v>181</v>
      </c>
      <c r="E308" s="124">
        <v>20000</v>
      </c>
      <c r="F308" s="124">
        <v>10020.94</v>
      </c>
      <c r="G308" s="125">
        <f t="shared" si="13"/>
        <v>50.104700000000001</v>
      </c>
    </row>
    <row r="309" spans="1:7" ht="13.5" customHeight="1" x14ac:dyDescent="0.2">
      <c r="A309" s="116"/>
      <c r="B309" s="118" t="s">
        <v>78</v>
      </c>
      <c r="C309" s="116"/>
      <c r="D309" s="118" t="s">
        <v>79</v>
      </c>
      <c r="E309" s="120">
        <v>871990.35</v>
      </c>
      <c r="F309" s="120">
        <v>871734.48</v>
      </c>
      <c r="G309" s="121">
        <f t="shared" si="13"/>
        <v>99.970656785364653</v>
      </c>
    </row>
    <row r="310" spans="1:7" x14ac:dyDescent="0.2">
      <c r="A310" s="116"/>
      <c r="B310" s="116"/>
      <c r="C310" s="122" t="s">
        <v>80</v>
      </c>
      <c r="D310" s="122" t="s">
        <v>81</v>
      </c>
      <c r="E310" s="124">
        <v>871990.35</v>
      </c>
      <c r="F310" s="124">
        <v>871734.48</v>
      </c>
      <c r="G310" s="125">
        <f t="shared" si="13"/>
        <v>99.970656785364653</v>
      </c>
    </row>
    <row r="311" spans="1:7" x14ac:dyDescent="0.2">
      <c r="A311" s="116"/>
      <c r="B311" s="116"/>
      <c r="C311" s="128" t="s">
        <v>82</v>
      </c>
      <c r="D311" s="122" t="s">
        <v>83</v>
      </c>
      <c r="E311" s="124">
        <v>871990.35</v>
      </c>
      <c r="F311" s="124">
        <v>871734.48</v>
      </c>
      <c r="G311" s="125">
        <f t="shared" si="13"/>
        <v>99.970656785364653</v>
      </c>
    </row>
    <row r="312" spans="1:7" ht="13.5" customHeight="1" x14ac:dyDescent="0.2">
      <c r="A312" s="116"/>
      <c r="B312" s="118" t="s">
        <v>47</v>
      </c>
      <c r="C312" s="116"/>
      <c r="D312" s="118" t="s">
        <v>48</v>
      </c>
      <c r="E312" s="120">
        <v>591000</v>
      </c>
      <c r="F312" s="120">
        <v>83076.28</v>
      </c>
      <c r="G312" s="121">
        <f t="shared" si="13"/>
        <v>14.056900169204736</v>
      </c>
    </row>
    <row r="313" spans="1:7" ht="13.5" customHeight="1" x14ac:dyDescent="0.2">
      <c r="A313" s="116"/>
      <c r="B313" s="118"/>
      <c r="C313" s="122" t="s">
        <v>174</v>
      </c>
      <c r="D313" s="122" t="s">
        <v>175</v>
      </c>
      <c r="E313" s="124">
        <v>60000</v>
      </c>
      <c r="F313" s="124">
        <v>8696.74</v>
      </c>
      <c r="G313" s="125">
        <f t="shared" si="13"/>
        <v>14.494566666666667</v>
      </c>
    </row>
    <row r="314" spans="1:7" ht="13.5" customHeight="1" x14ac:dyDescent="0.2">
      <c r="A314" s="116"/>
      <c r="B314" s="118"/>
      <c r="C314" s="128" t="s">
        <v>346</v>
      </c>
      <c r="D314" s="122" t="s">
        <v>348</v>
      </c>
      <c r="E314" s="124">
        <v>50000</v>
      </c>
      <c r="F314" s="124">
        <v>8696.74</v>
      </c>
      <c r="G314" s="125">
        <f t="shared" si="13"/>
        <v>17.39348</v>
      </c>
    </row>
    <row r="315" spans="1:7" ht="13.5" customHeight="1" x14ac:dyDescent="0.2">
      <c r="A315" s="116"/>
      <c r="B315" s="118"/>
      <c r="C315" s="128" t="s">
        <v>347</v>
      </c>
      <c r="D315" s="122" t="s">
        <v>340</v>
      </c>
      <c r="E315" s="124">
        <v>10000</v>
      </c>
      <c r="F315" s="124">
        <v>0</v>
      </c>
      <c r="G315" s="125">
        <f t="shared" si="13"/>
        <v>0</v>
      </c>
    </row>
    <row r="316" spans="1:7" x14ac:dyDescent="0.2">
      <c r="A316" s="116"/>
      <c r="B316" s="116"/>
      <c r="C316" s="122" t="s">
        <v>84</v>
      </c>
      <c r="D316" s="122" t="s">
        <v>85</v>
      </c>
      <c r="E316" s="124">
        <v>450000</v>
      </c>
      <c r="F316" s="124">
        <v>73408.55</v>
      </c>
      <c r="G316" s="125">
        <f t="shared" si="13"/>
        <v>16.313011111111113</v>
      </c>
    </row>
    <row r="317" spans="1:7" x14ac:dyDescent="0.2">
      <c r="A317" s="116"/>
      <c r="B317" s="116"/>
      <c r="C317" s="128">
        <v>44131</v>
      </c>
      <c r="D317" s="122" t="s">
        <v>341</v>
      </c>
      <c r="E317" s="124">
        <v>50000</v>
      </c>
      <c r="F317" s="124">
        <v>0</v>
      </c>
      <c r="G317" s="125">
        <f t="shared" si="13"/>
        <v>0</v>
      </c>
    </row>
    <row r="318" spans="1:7" x14ac:dyDescent="0.2">
      <c r="A318" s="116"/>
      <c r="B318" s="116"/>
      <c r="C318" s="128">
        <v>44132</v>
      </c>
      <c r="D318" s="122" t="s">
        <v>355</v>
      </c>
      <c r="E318" s="124">
        <v>40000</v>
      </c>
      <c r="F318" s="124">
        <v>0</v>
      </c>
      <c r="G318" s="125">
        <f t="shared" si="13"/>
        <v>0</v>
      </c>
    </row>
    <row r="319" spans="1:7" ht="25.5" x14ac:dyDescent="0.2">
      <c r="A319" s="116"/>
      <c r="B319" s="116"/>
      <c r="C319" s="128">
        <v>44133</v>
      </c>
      <c r="D319" s="123" t="s">
        <v>356</v>
      </c>
      <c r="E319" s="129">
        <v>50000</v>
      </c>
      <c r="F319" s="129">
        <v>0</v>
      </c>
      <c r="G319" s="130">
        <f t="shared" si="13"/>
        <v>0</v>
      </c>
    </row>
    <row r="320" spans="1:7" x14ac:dyDescent="0.2">
      <c r="A320" s="116"/>
      <c r="B320" s="116"/>
      <c r="C320" s="128">
        <v>44134</v>
      </c>
      <c r="D320" s="122" t="s">
        <v>86</v>
      </c>
      <c r="E320" s="124">
        <v>100000</v>
      </c>
      <c r="F320" s="124">
        <v>0</v>
      </c>
      <c r="G320" s="125">
        <f t="shared" si="13"/>
        <v>0</v>
      </c>
    </row>
    <row r="321" spans="1:7" ht="12.75" customHeight="1" x14ac:dyDescent="0.2">
      <c r="A321" s="116"/>
      <c r="B321" s="116"/>
      <c r="C321" s="128">
        <v>44136</v>
      </c>
      <c r="D321" s="122" t="s">
        <v>357</v>
      </c>
      <c r="E321" s="124">
        <v>40000</v>
      </c>
      <c r="F321" s="124">
        <v>0</v>
      </c>
      <c r="G321" s="125">
        <f t="shared" si="13"/>
        <v>0</v>
      </c>
    </row>
    <row r="322" spans="1:7" ht="12.75" customHeight="1" x14ac:dyDescent="0.2">
      <c r="A322" s="116"/>
      <c r="B322" s="116"/>
      <c r="C322" s="128">
        <v>44137</v>
      </c>
      <c r="D322" s="122" t="s">
        <v>342</v>
      </c>
      <c r="E322" s="124">
        <v>40000</v>
      </c>
      <c r="F322" s="124">
        <v>0</v>
      </c>
      <c r="G322" s="125">
        <f t="shared" si="13"/>
        <v>0</v>
      </c>
    </row>
    <row r="323" spans="1:7" ht="12.75" customHeight="1" x14ac:dyDescent="0.2">
      <c r="A323" s="116"/>
      <c r="B323" s="116"/>
      <c r="C323" s="128">
        <v>44138</v>
      </c>
      <c r="D323" s="122" t="s">
        <v>358</v>
      </c>
      <c r="E323" s="124">
        <v>110000</v>
      </c>
      <c r="F323" s="124">
        <v>73408.55</v>
      </c>
      <c r="G323" s="125">
        <f t="shared" si="13"/>
        <v>66.735045454545457</v>
      </c>
    </row>
    <row r="324" spans="1:7" ht="12.75" customHeight="1" x14ac:dyDescent="0.2">
      <c r="A324" s="116"/>
      <c r="B324" s="116"/>
      <c r="C324" s="122">
        <v>4415</v>
      </c>
      <c r="D324" s="122" t="s">
        <v>50</v>
      </c>
      <c r="E324" s="124">
        <v>1000</v>
      </c>
      <c r="F324" s="124">
        <v>970.99</v>
      </c>
      <c r="G324" s="125">
        <f t="shared" si="13"/>
        <v>97.099000000000004</v>
      </c>
    </row>
    <row r="325" spans="1:7" ht="12.75" customHeight="1" x14ac:dyDescent="0.2">
      <c r="A325" s="116"/>
      <c r="B325" s="116"/>
      <c r="C325" s="122">
        <v>4416</v>
      </c>
      <c r="D325" s="122" t="s">
        <v>52</v>
      </c>
      <c r="E325" s="124">
        <v>60000</v>
      </c>
      <c r="F325" s="124">
        <v>0</v>
      </c>
      <c r="G325" s="125">
        <f t="shared" si="13"/>
        <v>0</v>
      </c>
    </row>
    <row r="326" spans="1:7" ht="12.75" customHeight="1" x14ac:dyDescent="0.2">
      <c r="A326" s="116"/>
      <c r="B326" s="116"/>
      <c r="C326" s="128">
        <v>44161</v>
      </c>
      <c r="D326" s="122" t="s">
        <v>343</v>
      </c>
      <c r="E326" s="124">
        <v>30000</v>
      </c>
      <c r="F326" s="124">
        <v>0</v>
      </c>
      <c r="G326" s="125">
        <f t="shared" si="13"/>
        <v>0</v>
      </c>
    </row>
    <row r="327" spans="1:7" ht="12.75" customHeight="1" x14ac:dyDescent="0.2">
      <c r="A327" s="116"/>
      <c r="B327" s="116"/>
      <c r="C327" s="128">
        <v>44162</v>
      </c>
      <c r="D327" s="122" t="s">
        <v>344</v>
      </c>
      <c r="E327" s="124">
        <v>30000</v>
      </c>
      <c r="F327" s="124">
        <v>0</v>
      </c>
      <c r="G327" s="125">
        <f t="shared" si="13"/>
        <v>0</v>
      </c>
    </row>
    <row r="328" spans="1:7" ht="12.75" customHeight="1" x14ac:dyDescent="0.2">
      <c r="A328" s="116"/>
      <c r="B328" s="116"/>
      <c r="C328" s="122">
        <v>4419</v>
      </c>
      <c r="D328" s="122" t="s">
        <v>134</v>
      </c>
      <c r="E328" s="124">
        <v>20000</v>
      </c>
      <c r="F328" s="124">
        <v>0</v>
      </c>
      <c r="G328" s="125">
        <f t="shared" si="13"/>
        <v>0</v>
      </c>
    </row>
    <row r="329" spans="1:7" ht="13.5" customHeight="1" x14ac:dyDescent="0.2">
      <c r="A329" s="116"/>
      <c r="B329" s="118" t="s">
        <v>53</v>
      </c>
      <c r="C329" s="116"/>
      <c r="D329" s="118" t="s">
        <v>54</v>
      </c>
      <c r="E329" s="120">
        <v>25000</v>
      </c>
      <c r="F329" s="120">
        <v>44524.800000000003</v>
      </c>
      <c r="G329" s="121">
        <f t="shared" si="13"/>
        <v>178.09920000000002</v>
      </c>
    </row>
    <row r="330" spans="1:7" x14ac:dyDescent="0.2">
      <c r="A330" s="116"/>
      <c r="B330" s="116"/>
      <c r="C330" s="122" t="s">
        <v>55</v>
      </c>
      <c r="D330" s="122" t="s">
        <v>56</v>
      </c>
      <c r="E330" s="124">
        <v>25000</v>
      </c>
      <c r="F330" s="124">
        <v>44524.800000000003</v>
      </c>
      <c r="G330" s="125">
        <f t="shared" si="13"/>
        <v>178.09920000000002</v>
      </c>
    </row>
    <row r="331" spans="1:7" x14ac:dyDescent="0.2">
      <c r="A331" s="116"/>
      <c r="B331" s="116"/>
      <c r="C331" s="128" t="s">
        <v>57</v>
      </c>
      <c r="D331" s="122" t="s">
        <v>58</v>
      </c>
      <c r="E331" s="124">
        <v>25000</v>
      </c>
      <c r="F331" s="124">
        <v>44524.800000000003</v>
      </c>
      <c r="G331" s="125">
        <f t="shared" si="13"/>
        <v>178.09920000000002</v>
      </c>
    </row>
    <row r="332" spans="1:7" ht="12.75" customHeight="1" x14ac:dyDescent="0.2">
      <c r="A332" s="173" t="s">
        <v>317</v>
      </c>
      <c r="B332" s="173" t="s">
        <v>234</v>
      </c>
      <c r="C332" s="173"/>
      <c r="D332" s="217" t="s">
        <v>0</v>
      </c>
      <c r="E332" s="193" t="s">
        <v>235</v>
      </c>
      <c r="F332" s="193" t="s">
        <v>236</v>
      </c>
      <c r="G332" s="187" t="s">
        <v>318</v>
      </c>
    </row>
    <row r="333" spans="1:7" x14ac:dyDescent="0.2">
      <c r="A333" s="173"/>
      <c r="B333" s="173"/>
      <c r="C333" s="173"/>
      <c r="D333" s="218"/>
      <c r="E333" s="194"/>
      <c r="F333" s="194"/>
      <c r="G333" s="188"/>
    </row>
    <row r="334" spans="1:7" ht="35.25" customHeight="1" x14ac:dyDescent="0.2">
      <c r="A334" s="173"/>
      <c r="B334" s="173"/>
      <c r="C334" s="173"/>
      <c r="D334" s="219"/>
      <c r="E334" s="195"/>
      <c r="F334" s="195"/>
      <c r="G334" s="189"/>
    </row>
    <row r="335" spans="1:7" ht="29.25" customHeight="1" x14ac:dyDescent="0.2">
      <c r="A335" s="115" t="s">
        <v>87</v>
      </c>
      <c r="B335" s="116"/>
      <c r="C335" s="116"/>
      <c r="D335" s="196" t="s">
        <v>88</v>
      </c>
      <c r="E335" s="176">
        <f>E337+E343+E345+E348+E354+E372+E377+E379</f>
        <v>1188992.8400000001</v>
      </c>
      <c r="F335" s="176">
        <f>F337+F343+F345+F348+F354+F372+F377+F379</f>
        <v>1033252.49</v>
      </c>
      <c r="G335" s="185">
        <f>F335/E335*100</f>
        <v>86.901489667507164</v>
      </c>
    </row>
    <row r="336" spans="1:7" ht="9.75" customHeight="1" x14ac:dyDescent="0.2">
      <c r="A336" s="115"/>
      <c r="B336" s="116"/>
      <c r="C336" s="116"/>
      <c r="D336" s="197"/>
      <c r="E336" s="177"/>
      <c r="F336" s="177"/>
      <c r="G336" s="186"/>
    </row>
    <row r="337" spans="1:13" ht="11.25" customHeight="1" x14ac:dyDescent="0.2">
      <c r="A337" s="116"/>
      <c r="B337" s="118" t="s">
        <v>3</v>
      </c>
      <c r="C337" s="116"/>
      <c r="D337" s="119" t="s">
        <v>4</v>
      </c>
      <c r="E337" s="120">
        <f>SUM(E338:E342)</f>
        <v>247943.84000000003</v>
      </c>
      <c r="F337" s="120">
        <f>SUM(F338:F342)</f>
        <v>143010.70000000001</v>
      </c>
      <c r="G337" s="121">
        <f t="shared" ref="G337:G381" si="14">F337/E337*100</f>
        <v>57.678666265715648</v>
      </c>
    </row>
    <row r="338" spans="1:13" x14ac:dyDescent="0.2">
      <c r="A338" s="116"/>
      <c r="B338" s="116"/>
      <c r="C338" s="122" t="s">
        <v>5</v>
      </c>
      <c r="D338" s="123" t="s">
        <v>6</v>
      </c>
      <c r="E338" s="124">
        <v>157584</v>
      </c>
      <c r="F338" s="124">
        <v>140815.56</v>
      </c>
      <c r="G338" s="125">
        <f t="shared" si="14"/>
        <v>89.359046603716109</v>
      </c>
    </row>
    <row r="339" spans="1:13" x14ac:dyDescent="0.2">
      <c r="A339" s="116"/>
      <c r="B339" s="116"/>
      <c r="C339" s="122" t="s">
        <v>7</v>
      </c>
      <c r="D339" s="123" t="s">
        <v>8</v>
      </c>
      <c r="E339" s="124">
        <v>19051.2</v>
      </c>
      <c r="F339" s="124">
        <v>0</v>
      </c>
      <c r="G339" s="125">
        <f t="shared" si="14"/>
        <v>0</v>
      </c>
    </row>
    <row r="340" spans="1:13" x14ac:dyDescent="0.2">
      <c r="A340" s="116"/>
      <c r="B340" s="116"/>
      <c r="C340" s="122" t="s">
        <v>9</v>
      </c>
      <c r="D340" s="123" t="s">
        <v>10</v>
      </c>
      <c r="E340" s="124">
        <v>50803.199999999997</v>
      </c>
      <c r="F340" s="124">
        <v>0</v>
      </c>
      <c r="G340" s="125">
        <f t="shared" si="14"/>
        <v>0</v>
      </c>
    </row>
    <row r="341" spans="1:13" x14ac:dyDescent="0.2">
      <c r="A341" s="116"/>
      <c r="B341" s="116"/>
      <c r="C341" s="122" t="s">
        <v>11</v>
      </c>
      <c r="D341" s="123" t="s">
        <v>12</v>
      </c>
      <c r="E341" s="124">
        <v>17992.8</v>
      </c>
      <c r="F341" s="124">
        <v>0</v>
      </c>
      <c r="G341" s="125">
        <f t="shared" si="14"/>
        <v>0</v>
      </c>
    </row>
    <row r="342" spans="1:13" x14ac:dyDescent="0.2">
      <c r="A342" s="116"/>
      <c r="B342" s="116"/>
      <c r="C342" s="122" t="s">
        <v>13</v>
      </c>
      <c r="D342" s="123" t="s">
        <v>14</v>
      </c>
      <c r="E342" s="124">
        <v>2512.64</v>
      </c>
      <c r="F342" s="124">
        <v>2195.14</v>
      </c>
      <c r="G342" s="125">
        <f t="shared" si="14"/>
        <v>87.363888181355065</v>
      </c>
    </row>
    <row r="343" spans="1:13" ht="13.5" customHeight="1" x14ac:dyDescent="0.2">
      <c r="A343" s="116"/>
      <c r="B343" s="118" t="s">
        <v>15</v>
      </c>
      <c r="C343" s="116"/>
      <c r="D343" s="119" t="s">
        <v>16</v>
      </c>
      <c r="E343" s="120">
        <v>11500</v>
      </c>
      <c r="F343" s="120">
        <v>9892</v>
      </c>
      <c r="G343" s="121">
        <f t="shared" si="14"/>
        <v>86.017391304347825</v>
      </c>
    </row>
    <row r="344" spans="1:13" x14ac:dyDescent="0.2">
      <c r="A344" s="116"/>
      <c r="B344" s="116"/>
      <c r="C344" s="122" t="s">
        <v>17</v>
      </c>
      <c r="D344" s="123" t="s">
        <v>18</v>
      </c>
      <c r="E344" s="124">
        <v>11500</v>
      </c>
      <c r="F344" s="124">
        <v>9892</v>
      </c>
      <c r="G344" s="125">
        <f t="shared" si="14"/>
        <v>86.017391304347825</v>
      </c>
    </row>
    <row r="345" spans="1:13" ht="13.5" customHeight="1" x14ac:dyDescent="0.2">
      <c r="A345" s="116"/>
      <c r="B345" s="118" t="s">
        <v>27</v>
      </c>
      <c r="C345" s="116"/>
      <c r="D345" s="119" t="s">
        <v>28</v>
      </c>
      <c r="E345" s="120">
        <v>2200</v>
      </c>
      <c r="F345" s="120">
        <v>1566</v>
      </c>
      <c r="G345" s="121">
        <f t="shared" si="14"/>
        <v>71.181818181818173</v>
      </c>
    </row>
    <row r="346" spans="1:13" x14ac:dyDescent="0.2">
      <c r="A346" s="116"/>
      <c r="B346" s="116"/>
      <c r="C346" s="122" t="s">
        <v>29</v>
      </c>
      <c r="D346" s="123" t="s">
        <v>30</v>
      </c>
      <c r="E346" s="124">
        <v>1200</v>
      </c>
      <c r="F346" s="124">
        <v>1057.8</v>
      </c>
      <c r="G346" s="125">
        <f t="shared" si="14"/>
        <v>88.149999999999991</v>
      </c>
    </row>
    <row r="347" spans="1:13" x14ac:dyDescent="0.2">
      <c r="A347" s="116"/>
      <c r="B347" s="116"/>
      <c r="C347" s="122" t="s">
        <v>37</v>
      </c>
      <c r="D347" s="123" t="s">
        <v>38</v>
      </c>
      <c r="E347" s="124">
        <v>1000</v>
      </c>
      <c r="F347" s="124">
        <v>508.2</v>
      </c>
      <c r="G347" s="125">
        <f t="shared" si="14"/>
        <v>50.82</v>
      </c>
    </row>
    <row r="348" spans="1:13" ht="13.5" customHeight="1" x14ac:dyDescent="0.2">
      <c r="A348" s="116"/>
      <c r="B348" s="118" t="s">
        <v>89</v>
      </c>
      <c r="C348" s="116"/>
      <c r="D348" s="131" t="s">
        <v>90</v>
      </c>
      <c r="E348" s="120">
        <v>124500</v>
      </c>
      <c r="F348" s="120">
        <v>118474.11</v>
      </c>
      <c r="G348" s="121">
        <f t="shared" si="14"/>
        <v>95.159927710843377</v>
      </c>
      <c r="L348" s="132"/>
      <c r="M348" s="132"/>
    </row>
    <row r="349" spans="1:13" x14ac:dyDescent="0.2">
      <c r="A349" s="116"/>
      <c r="B349" s="116"/>
      <c r="C349" s="122" t="s">
        <v>91</v>
      </c>
      <c r="D349" s="133" t="s">
        <v>92</v>
      </c>
      <c r="E349" s="124">
        <v>120000</v>
      </c>
      <c r="F349" s="124">
        <v>117385.39</v>
      </c>
      <c r="G349" s="125">
        <f t="shared" si="14"/>
        <v>97.821158333333329</v>
      </c>
      <c r="L349" s="134"/>
      <c r="M349" s="134"/>
    </row>
    <row r="350" spans="1:13" x14ac:dyDescent="0.2">
      <c r="A350" s="116"/>
      <c r="B350" s="116"/>
      <c r="C350" s="122" t="s">
        <v>93</v>
      </c>
      <c r="D350" s="133" t="s">
        <v>94</v>
      </c>
      <c r="E350" s="124">
        <v>4500</v>
      </c>
      <c r="F350" s="124">
        <v>1088.72</v>
      </c>
      <c r="G350" s="125">
        <f t="shared" si="14"/>
        <v>24.193777777777779</v>
      </c>
      <c r="L350" s="134"/>
      <c r="M350" s="134"/>
    </row>
    <row r="351" spans="1:13" x14ac:dyDescent="0.2">
      <c r="A351" s="116"/>
      <c r="B351" s="116"/>
      <c r="C351" s="128" t="s">
        <v>95</v>
      </c>
      <c r="D351" s="133" t="s">
        <v>96</v>
      </c>
      <c r="E351" s="124">
        <v>1000</v>
      </c>
      <c r="F351" s="124">
        <v>0</v>
      </c>
      <c r="G351" s="125">
        <f t="shared" si="14"/>
        <v>0</v>
      </c>
      <c r="L351" s="134"/>
      <c r="M351" s="134"/>
    </row>
    <row r="352" spans="1:13" x14ac:dyDescent="0.2">
      <c r="A352" s="116"/>
      <c r="B352" s="116"/>
      <c r="C352" s="128" t="s">
        <v>97</v>
      </c>
      <c r="D352" s="133" t="s">
        <v>98</v>
      </c>
      <c r="E352" s="124">
        <v>1500</v>
      </c>
      <c r="F352" s="124">
        <v>443.72</v>
      </c>
      <c r="G352" s="125">
        <f t="shared" si="14"/>
        <v>29.581333333333337</v>
      </c>
      <c r="L352" s="134"/>
      <c r="M352" s="134"/>
    </row>
    <row r="353" spans="1:13" x14ac:dyDescent="0.2">
      <c r="A353" s="116"/>
      <c r="B353" s="116"/>
      <c r="C353" s="128">
        <v>41999</v>
      </c>
      <c r="D353" s="133" t="s">
        <v>90</v>
      </c>
      <c r="E353" s="124">
        <v>2000</v>
      </c>
      <c r="F353" s="124">
        <v>645</v>
      </c>
      <c r="G353" s="125">
        <f t="shared" si="14"/>
        <v>32.25</v>
      </c>
      <c r="L353" s="134"/>
      <c r="M353" s="134"/>
    </row>
    <row r="354" spans="1:13" ht="30.75" customHeight="1" x14ac:dyDescent="0.2">
      <c r="A354" s="116"/>
      <c r="B354" s="118" t="s">
        <v>43</v>
      </c>
      <c r="C354" s="116"/>
      <c r="D354" s="119" t="s">
        <v>44</v>
      </c>
      <c r="E354" s="126">
        <v>520949</v>
      </c>
      <c r="F354" s="126">
        <v>453908.02</v>
      </c>
      <c r="G354" s="127">
        <f t="shared" si="14"/>
        <v>87.130989789787478</v>
      </c>
      <c r="L354" s="134"/>
      <c r="M354" s="134"/>
    </row>
    <row r="355" spans="1:13" x14ac:dyDescent="0.2">
      <c r="A355" s="116"/>
      <c r="B355" s="116"/>
      <c r="C355" s="122" t="s">
        <v>99</v>
      </c>
      <c r="D355" s="123" t="s">
        <v>100</v>
      </c>
      <c r="E355" s="124">
        <v>15949</v>
      </c>
      <c r="F355" s="124">
        <v>9686.4</v>
      </c>
      <c r="G355" s="125">
        <f t="shared" si="14"/>
        <v>60.733588312746875</v>
      </c>
    </row>
    <row r="356" spans="1:13" x14ac:dyDescent="0.2">
      <c r="A356" s="116"/>
      <c r="B356" s="116"/>
      <c r="C356" s="122" t="s">
        <v>45</v>
      </c>
      <c r="D356" s="123" t="s">
        <v>46</v>
      </c>
      <c r="E356" s="124">
        <v>22000</v>
      </c>
      <c r="F356" s="124">
        <v>16460</v>
      </c>
      <c r="G356" s="125">
        <f t="shared" si="14"/>
        <v>74.818181818181813</v>
      </c>
    </row>
    <row r="357" spans="1:13" x14ac:dyDescent="0.2">
      <c r="A357" s="116"/>
      <c r="B357" s="116"/>
      <c r="C357" s="128">
        <v>43161</v>
      </c>
      <c r="D357" s="123" t="s">
        <v>329</v>
      </c>
      <c r="E357" s="124">
        <v>10000</v>
      </c>
      <c r="F357" s="124">
        <v>7960</v>
      </c>
      <c r="G357" s="125">
        <f t="shared" si="14"/>
        <v>79.600000000000009</v>
      </c>
    </row>
    <row r="358" spans="1:13" x14ac:dyDescent="0.2">
      <c r="A358" s="116"/>
      <c r="B358" s="116"/>
      <c r="C358" s="128">
        <v>43162</v>
      </c>
      <c r="D358" s="123" t="s">
        <v>330</v>
      </c>
      <c r="E358" s="124">
        <v>12000</v>
      </c>
      <c r="F358" s="124">
        <v>8500</v>
      </c>
      <c r="G358" s="125">
        <f t="shared" si="14"/>
        <v>70.833333333333343</v>
      </c>
    </row>
    <row r="359" spans="1:13" x14ac:dyDescent="0.2">
      <c r="A359" s="116"/>
      <c r="B359" s="116"/>
      <c r="C359" s="122" t="s">
        <v>101</v>
      </c>
      <c r="D359" s="123" t="s">
        <v>102</v>
      </c>
      <c r="E359" s="124">
        <v>9000</v>
      </c>
      <c r="F359" s="124">
        <v>849.45</v>
      </c>
      <c r="G359" s="125">
        <f t="shared" si="14"/>
        <v>9.4383333333333326</v>
      </c>
    </row>
    <row r="360" spans="1:13" x14ac:dyDescent="0.2">
      <c r="A360" s="116"/>
      <c r="B360" s="116"/>
      <c r="C360" s="122" t="s">
        <v>103</v>
      </c>
      <c r="D360" s="123" t="s">
        <v>104</v>
      </c>
      <c r="E360" s="124">
        <v>50500</v>
      </c>
      <c r="F360" s="124">
        <v>50490</v>
      </c>
      <c r="G360" s="125">
        <f t="shared" si="14"/>
        <v>99.980198019801975</v>
      </c>
    </row>
    <row r="361" spans="1:13" x14ac:dyDescent="0.2">
      <c r="A361" s="116"/>
      <c r="B361" s="116"/>
      <c r="C361" s="128" t="s">
        <v>105</v>
      </c>
      <c r="D361" s="123" t="s">
        <v>350</v>
      </c>
      <c r="E361" s="124">
        <v>50500</v>
      </c>
      <c r="F361" s="124">
        <v>50490</v>
      </c>
      <c r="G361" s="125">
        <f t="shared" si="14"/>
        <v>99.980198019801975</v>
      </c>
    </row>
    <row r="362" spans="1:13" x14ac:dyDescent="0.2">
      <c r="A362" s="116"/>
      <c r="B362" s="116"/>
      <c r="C362" s="122" t="s">
        <v>106</v>
      </c>
      <c r="D362" s="123" t="s">
        <v>107</v>
      </c>
      <c r="E362" s="124">
        <v>423500</v>
      </c>
      <c r="F362" s="124">
        <v>376422.17</v>
      </c>
      <c r="G362" s="125">
        <f t="shared" si="14"/>
        <v>88.883629279811089</v>
      </c>
    </row>
    <row r="363" spans="1:13" x14ac:dyDescent="0.2">
      <c r="A363" s="116"/>
      <c r="B363" s="116"/>
      <c r="C363" s="128" t="s">
        <v>108</v>
      </c>
      <c r="D363" s="123" t="s">
        <v>109</v>
      </c>
      <c r="E363" s="124">
        <v>100000</v>
      </c>
      <c r="F363" s="124">
        <v>80422.17</v>
      </c>
      <c r="G363" s="125">
        <f t="shared" si="14"/>
        <v>80.422169999999994</v>
      </c>
    </row>
    <row r="364" spans="1:13" x14ac:dyDescent="0.2">
      <c r="A364" s="116"/>
      <c r="B364" s="116"/>
      <c r="C364" s="128" t="s">
        <v>110</v>
      </c>
      <c r="D364" s="123" t="s">
        <v>111</v>
      </c>
      <c r="E364" s="124">
        <v>90000</v>
      </c>
      <c r="F364" s="124">
        <v>90000</v>
      </c>
      <c r="G364" s="125">
        <f t="shared" si="14"/>
        <v>100</v>
      </c>
    </row>
    <row r="365" spans="1:13" ht="24.75" customHeight="1" x14ac:dyDescent="0.2">
      <c r="A365" s="116"/>
      <c r="B365" s="116"/>
      <c r="C365" s="128" t="s">
        <v>112</v>
      </c>
      <c r="D365" s="123" t="s">
        <v>113</v>
      </c>
      <c r="E365" s="129">
        <v>180000</v>
      </c>
      <c r="F365" s="129">
        <v>175000</v>
      </c>
      <c r="G365" s="130">
        <f t="shared" si="14"/>
        <v>97.222222222222214</v>
      </c>
    </row>
    <row r="366" spans="1:13" x14ac:dyDescent="0.2">
      <c r="A366" s="116"/>
      <c r="B366" s="116"/>
      <c r="C366" s="128" t="s">
        <v>114</v>
      </c>
      <c r="D366" s="123" t="s">
        <v>115</v>
      </c>
      <c r="E366" s="124">
        <v>18000</v>
      </c>
      <c r="F366" s="124">
        <v>6000</v>
      </c>
      <c r="G366" s="125">
        <f t="shared" si="14"/>
        <v>33.333333333333329</v>
      </c>
    </row>
    <row r="367" spans="1:13" ht="25.5" x14ac:dyDescent="0.2">
      <c r="A367" s="116"/>
      <c r="B367" s="116"/>
      <c r="C367" s="128">
        <v>43197</v>
      </c>
      <c r="D367" s="78" t="s">
        <v>363</v>
      </c>
      <c r="E367" s="124">
        <v>21000</v>
      </c>
      <c r="F367" s="124">
        <v>20000</v>
      </c>
      <c r="G367" s="125">
        <f t="shared" si="14"/>
        <v>95.238095238095227</v>
      </c>
    </row>
    <row r="368" spans="1:13" x14ac:dyDescent="0.2">
      <c r="A368" s="116"/>
      <c r="B368" s="116"/>
      <c r="C368" s="128">
        <v>43198</v>
      </c>
      <c r="D368" s="123" t="s">
        <v>349</v>
      </c>
      <c r="E368" s="124">
        <v>1000</v>
      </c>
      <c r="F368" s="124">
        <v>0</v>
      </c>
      <c r="G368" s="125">
        <f t="shared" si="14"/>
        <v>0</v>
      </c>
    </row>
    <row r="369" spans="1:7" x14ac:dyDescent="0.2">
      <c r="A369" s="116"/>
      <c r="B369" s="116"/>
      <c r="C369" s="128">
        <v>43199</v>
      </c>
      <c r="D369" s="135" t="s">
        <v>79</v>
      </c>
      <c r="E369" s="124">
        <v>13500</v>
      </c>
      <c r="F369" s="124">
        <v>5000</v>
      </c>
      <c r="G369" s="125">
        <f t="shared" si="14"/>
        <v>37.037037037037038</v>
      </c>
    </row>
    <row r="370" spans="1:7" x14ac:dyDescent="0.2">
      <c r="A370" s="116"/>
      <c r="B370" s="116"/>
      <c r="C370" s="136">
        <v>431991</v>
      </c>
      <c r="D370" s="135" t="s">
        <v>359</v>
      </c>
      <c r="E370" s="124">
        <v>12000</v>
      </c>
      <c r="F370" s="124">
        <v>3500</v>
      </c>
      <c r="G370" s="125">
        <f t="shared" si="14"/>
        <v>29.166666666666668</v>
      </c>
    </row>
    <row r="371" spans="1:7" x14ac:dyDescent="0.2">
      <c r="A371" s="116"/>
      <c r="B371" s="116"/>
      <c r="C371" s="136">
        <v>431992</v>
      </c>
      <c r="D371" s="137" t="s">
        <v>360</v>
      </c>
      <c r="E371" s="124">
        <v>1500</v>
      </c>
      <c r="F371" s="124">
        <v>1500</v>
      </c>
      <c r="G371" s="125">
        <f t="shared" si="14"/>
        <v>100</v>
      </c>
    </row>
    <row r="372" spans="1:7" ht="13.5" customHeight="1" x14ac:dyDescent="0.2">
      <c r="A372" s="116"/>
      <c r="B372" s="118" t="s">
        <v>78</v>
      </c>
      <c r="C372" s="116"/>
      <c r="D372" s="119" t="s">
        <v>79</v>
      </c>
      <c r="E372" s="120">
        <v>216400</v>
      </c>
      <c r="F372" s="120">
        <v>194449.48</v>
      </c>
      <c r="G372" s="121">
        <f t="shared" si="14"/>
        <v>89.856506469500928</v>
      </c>
    </row>
    <row r="373" spans="1:7" x14ac:dyDescent="0.2">
      <c r="A373" s="116"/>
      <c r="B373" s="116"/>
      <c r="C373" s="122" t="s">
        <v>80</v>
      </c>
      <c r="D373" s="123" t="s">
        <v>81</v>
      </c>
      <c r="E373" s="124">
        <v>216400</v>
      </c>
      <c r="F373" s="124">
        <v>194449.48</v>
      </c>
      <c r="G373" s="125">
        <f t="shared" si="14"/>
        <v>89.856506469500928</v>
      </c>
    </row>
    <row r="374" spans="1:7" x14ac:dyDescent="0.2">
      <c r="A374" s="116"/>
      <c r="B374" s="116"/>
      <c r="C374" s="128" t="s">
        <v>116</v>
      </c>
      <c r="D374" s="123" t="s">
        <v>117</v>
      </c>
      <c r="E374" s="124">
        <v>148000</v>
      </c>
      <c r="F374" s="124">
        <v>126049.48</v>
      </c>
      <c r="G374" s="125">
        <f t="shared" si="14"/>
        <v>85.168567567567564</v>
      </c>
    </row>
    <row r="375" spans="1:7" x14ac:dyDescent="0.2">
      <c r="A375" s="116"/>
      <c r="B375" s="116"/>
      <c r="C375" s="128" t="s">
        <v>118</v>
      </c>
      <c r="D375" s="123" t="s">
        <v>119</v>
      </c>
      <c r="E375" s="124">
        <v>18400</v>
      </c>
      <c r="F375" s="124">
        <v>18400</v>
      </c>
      <c r="G375" s="125">
        <f t="shared" si="14"/>
        <v>100</v>
      </c>
    </row>
    <row r="376" spans="1:7" x14ac:dyDescent="0.2">
      <c r="A376" s="116"/>
      <c r="B376" s="116"/>
      <c r="C376" s="128" t="s">
        <v>120</v>
      </c>
      <c r="D376" s="123" t="s">
        <v>121</v>
      </c>
      <c r="E376" s="124">
        <v>50000</v>
      </c>
      <c r="F376" s="124">
        <v>50000</v>
      </c>
      <c r="G376" s="125">
        <f t="shared" si="14"/>
        <v>100</v>
      </c>
    </row>
    <row r="377" spans="1:7" ht="13.5" customHeight="1" x14ac:dyDescent="0.2">
      <c r="A377" s="116"/>
      <c r="B377" s="118" t="s">
        <v>47</v>
      </c>
      <c r="C377" s="116"/>
      <c r="D377" s="119" t="s">
        <v>48</v>
      </c>
      <c r="E377" s="120">
        <v>5500</v>
      </c>
      <c r="F377" s="120">
        <v>539</v>
      </c>
      <c r="G377" s="121">
        <f t="shared" si="14"/>
        <v>9.8000000000000007</v>
      </c>
    </row>
    <row r="378" spans="1:7" x14ac:dyDescent="0.2">
      <c r="A378" s="116"/>
      <c r="B378" s="116"/>
      <c r="C378" s="122" t="s">
        <v>49</v>
      </c>
      <c r="D378" s="123" t="s">
        <v>50</v>
      </c>
      <c r="E378" s="124">
        <v>5500</v>
      </c>
      <c r="F378" s="124">
        <v>539</v>
      </c>
      <c r="G378" s="125">
        <f t="shared" si="14"/>
        <v>9.8000000000000007</v>
      </c>
    </row>
    <row r="379" spans="1:7" ht="13.5" customHeight="1" x14ac:dyDescent="0.2">
      <c r="A379" s="116"/>
      <c r="B379" s="118" t="s">
        <v>53</v>
      </c>
      <c r="C379" s="116"/>
      <c r="D379" s="119" t="s">
        <v>54</v>
      </c>
      <c r="E379" s="120">
        <v>60000</v>
      </c>
      <c r="F379" s="120">
        <v>111413.18</v>
      </c>
      <c r="G379" s="121">
        <f t="shared" si="14"/>
        <v>185.68863333333331</v>
      </c>
    </row>
    <row r="380" spans="1:7" x14ac:dyDescent="0.2">
      <c r="A380" s="116"/>
      <c r="B380" s="116"/>
      <c r="C380" s="122" t="s">
        <v>55</v>
      </c>
      <c r="D380" s="123" t="s">
        <v>56</v>
      </c>
      <c r="E380" s="124">
        <v>60000</v>
      </c>
      <c r="F380" s="124">
        <v>111413.18</v>
      </c>
      <c r="G380" s="125">
        <f t="shared" si="14"/>
        <v>185.68863333333331</v>
      </c>
    </row>
    <row r="381" spans="1:7" x14ac:dyDescent="0.2">
      <c r="A381" s="116"/>
      <c r="B381" s="116"/>
      <c r="C381" s="128" t="s">
        <v>57</v>
      </c>
      <c r="D381" s="123" t="s">
        <v>58</v>
      </c>
      <c r="E381" s="124">
        <v>60000</v>
      </c>
      <c r="F381" s="124">
        <v>111413.18</v>
      </c>
      <c r="G381" s="125">
        <f t="shared" si="14"/>
        <v>185.68863333333331</v>
      </c>
    </row>
    <row r="382" spans="1:7" x14ac:dyDescent="0.2">
      <c r="A382" s="173" t="s">
        <v>317</v>
      </c>
      <c r="B382" s="173" t="s">
        <v>234</v>
      </c>
      <c r="C382" s="173"/>
      <c r="D382" s="184" t="s">
        <v>0</v>
      </c>
      <c r="E382" s="173" t="s">
        <v>235</v>
      </c>
      <c r="F382" s="173" t="s">
        <v>236</v>
      </c>
      <c r="G382" s="181" t="s">
        <v>318</v>
      </c>
    </row>
    <row r="383" spans="1:7" x14ac:dyDescent="0.2">
      <c r="A383" s="173"/>
      <c r="B383" s="173"/>
      <c r="C383" s="173"/>
      <c r="D383" s="184"/>
      <c r="E383" s="173"/>
      <c r="F383" s="173"/>
      <c r="G383" s="181"/>
    </row>
    <row r="384" spans="1:7" ht="20.25" customHeight="1" x14ac:dyDescent="0.2">
      <c r="A384" s="173"/>
      <c r="B384" s="173"/>
      <c r="C384" s="173"/>
      <c r="D384" s="184"/>
      <c r="E384" s="173"/>
      <c r="F384" s="173"/>
      <c r="G384" s="181"/>
    </row>
    <row r="385" spans="1:7" ht="16.5" customHeight="1" x14ac:dyDescent="0.2">
      <c r="A385" s="115" t="s">
        <v>135</v>
      </c>
      <c r="B385" s="116"/>
      <c r="C385" s="116"/>
      <c r="D385" s="196" t="s">
        <v>136</v>
      </c>
      <c r="E385" s="176">
        <f>E387+E393+E395+E400+E402+E405+E408+E410+E414+E416</f>
        <v>1920943.6</v>
      </c>
      <c r="F385" s="176">
        <f>F387+F393+F395+F400+F402+F405+F408+F410+F414+F416</f>
        <v>1851186.3300000003</v>
      </c>
      <c r="G385" s="185">
        <f>F385/E385*100</f>
        <v>96.368593539133599</v>
      </c>
    </row>
    <row r="386" spans="1:7" ht="12" customHeight="1" x14ac:dyDescent="0.2">
      <c r="A386" s="115"/>
      <c r="B386" s="116"/>
      <c r="C386" s="116"/>
      <c r="D386" s="197"/>
      <c r="E386" s="177"/>
      <c r="F386" s="177"/>
      <c r="G386" s="186"/>
    </row>
    <row r="387" spans="1:7" ht="14.25" customHeight="1" x14ac:dyDescent="0.2">
      <c r="A387" s="116"/>
      <c r="B387" s="118" t="s">
        <v>3</v>
      </c>
      <c r="C387" s="116"/>
      <c r="D387" s="119" t="s">
        <v>4</v>
      </c>
      <c r="E387" s="120">
        <f>SUM(E388:E392)</f>
        <v>99943.6</v>
      </c>
      <c r="F387" s="120">
        <f>SUM(F388:F392)</f>
        <v>67783.92</v>
      </c>
      <c r="G387" s="121">
        <f t="shared" ref="G387:G417" si="15">F387/E387*100</f>
        <v>67.822171704841523</v>
      </c>
    </row>
    <row r="388" spans="1:7" x14ac:dyDescent="0.2">
      <c r="A388" s="116"/>
      <c r="B388" s="116"/>
      <c r="C388" s="122" t="s">
        <v>5</v>
      </c>
      <c r="D388" s="123" t="s">
        <v>6</v>
      </c>
      <c r="E388" s="124">
        <v>72360</v>
      </c>
      <c r="F388" s="124">
        <v>66679.990000000005</v>
      </c>
      <c r="G388" s="125">
        <f t="shared" si="15"/>
        <v>92.150345494748493</v>
      </c>
    </row>
    <row r="389" spans="1:7" x14ac:dyDescent="0.2">
      <c r="A389" s="116"/>
      <c r="B389" s="116"/>
      <c r="C389" s="122" t="s">
        <v>7</v>
      </c>
      <c r="D389" s="123" t="s">
        <v>8</v>
      </c>
      <c r="E389" s="124">
        <v>9720</v>
      </c>
      <c r="F389" s="124">
        <v>0</v>
      </c>
      <c r="G389" s="125">
        <f t="shared" si="15"/>
        <v>0</v>
      </c>
    </row>
    <row r="390" spans="1:7" x14ac:dyDescent="0.2">
      <c r="A390" s="116"/>
      <c r="B390" s="116"/>
      <c r="C390" s="122" t="s">
        <v>9</v>
      </c>
      <c r="D390" s="123" t="s">
        <v>10</v>
      </c>
      <c r="E390" s="124">
        <v>9920</v>
      </c>
      <c r="F390" s="124">
        <v>0</v>
      </c>
      <c r="G390" s="125">
        <f t="shared" si="15"/>
        <v>0</v>
      </c>
    </row>
    <row r="391" spans="1:7" x14ac:dyDescent="0.2">
      <c r="A391" s="116"/>
      <c r="B391" s="116"/>
      <c r="C391" s="122" t="s">
        <v>11</v>
      </c>
      <c r="D391" s="123" t="s">
        <v>12</v>
      </c>
      <c r="E391" s="124">
        <v>6680</v>
      </c>
      <c r="F391" s="124">
        <v>0</v>
      </c>
      <c r="G391" s="125">
        <f t="shared" si="15"/>
        <v>0</v>
      </c>
    </row>
    <row r="392" spans="1:7" x14ac:dyDescent="0.2">
      <c r="A392" s="116"/>
      <c r="B392" s="116"/>
      <c r="C392" s="122" t="s">
        <v>13</v>
      </c>
      <c r="D392" s="123" t="s">
        <v>14</v>
      </c>
      <c r="E392" s="124">
        <v>1263.5999999999999</v>
      </c>
      <c r="F392" s="124">
        <v>1103.93</v>
      </c>
      <c r="G392" s="125">
        <f t="shared" si="15"/>
        <v>87.363880974992085</v>
      </c>
    </row>
    <row r="393" spans="1:7" ht="13.5" customHeight="1" x14ac:dyDescent="0.2">
      <c r="A393" s="116"/>
      <c r="B393" s="118" t="s">
        <v>15</v>
      </c>
      <c r="C393" s="116"/>
      <c r="D393" s="119" t="s">
        <v>16</v>
      </c>
      <c r="E393" s="120">
        <v>1000</v>
      </c>
      <c r="F393" s="120">
        <v>180</v>
      </c>
      <c r="G393" s="121">
        <f t="shared" si="15"/>
        <v>18</v>
      </c>
    </row>
    <row r="394" spans="1:7" x14ac:dyDescent="0.2">
      <c r="A394" s="116"/>
      <c r="B394" s="116"/>
      <c r="C394" s="122" t="s">
        <v>17</v>
      </c>
      <c r="D394" s="123" t="s">
        <v>18</v>
      </c>
      <c r="E394" s="124">
        <v>1000</v>
      </c>
      <c r="F394" s="124">
        <v>180</v>
      </c>
      <c r="G394" s="125">
        <f t="shared" si="15"/>
        <v>18</v>
      </c>
    </row>
    <row r="395" spans="1:7" ht="13.5" customHeight="1" x14ac:dyDescent="0.2">
      <c r="A395" s="116"/>
      <c r="B395" s="118" t="s">
        <v>27</v>
      </c>
      <c r="C395" s="116"/>
      <c r="D395" s="119" t="s">
        <v>28</v>
      </c>
      <c r="E395" s="120">
        <v>27200</v>
      </c>
      <c r="F395" s="120">
        <v>14899.02</v>
      </c>
      <c r="G395" s="121">
        <f t="shared" si="15"/>
        <v>54.775808823529417</v>
      </c>
    </row>
    <row r="396" spans="1:7" x14ac:dyDescent="0.2">
      <c r="A396" s="116"/>
      <c r="B396" s="116"/>
      <c r="C396" s="122" t="s">
        <v>29</v>
      </c>
      <c r="D396" s="123" t="s">
        <v>30</v>
      </c>
      <c r="E396" s="124">
        <v>1000</v>
      </c>
      <c r="F396" s="124">
        <v>369</v>
      </c>
      <c r="G396" s="125">
        <f t="shared" si="15"/>
        <v>36.9</v>
      </c>
    </row>
    <row r="397" spans="1:7" x14ac:dyDescent="0.2">
      <c r="A397" s="116"/>
      <c r="B397" s="116"/>
      <c r="C397" s="122" t="s">
        <v>33</v>
      </c>
      <c r="D397" s="123" t="s">
        <v>34</v>
      </c>
      <c r="E397" s="124">
        <v>14200</v>
      </c>
      <c r="F397" s="124">
        <v>2689.68</v>
      </c>
      <c r="G397" s="125">
        <f t="shared" si="15"/>
        <v>18.941408450704227</v>
      </c>
    </row>
    <row r="398" spans="1:7" x14ac:dyDescent="0.2">
      <c r="A398" s="116"/>
      <c r="B398" s="116"/>
      <c r="C398" s="122" t="s">
        <v>137</v>
      </c>
      <c r="D398" s="123" t="s">
        <v>138</v>
      </c>
      <c r="E398" s="124">
        <v>7000</v>
      </c>
      <c r="F398" s="124">
        <v>6859.46</v>
      </c>
      <c r="G398" s="125">
        <f t="shared" si="15"/>
        <v>97.992285714285714</v>
      </c>
    </row>
    <row r="399" spans="1:7" x14ac:dyDescent="0.2">
      <c r="A399" s="116"/>
      <c r="B399" s="116"/>
      <c r="C399" s="122" t="s">
        <v>37</v>
      </c>
      <c r="D399" s="123" t="s">
        <v>38</v>
      </c>
      <c r="E399" s="124">
        <v>5000</v>
      </c>
      <c r="F399" s="124">
        <v>4980.88</v>
      </c>
      <c r="G399" s="125">
        <f t="shared" si="15"/>
        <v>99.61760000000001</v>
      </c>
    </row>
    <row r="400" spans="1:7" ht="13.5" customHeight="1" x14ac:dyDescent="0.2">
      <c r="A400" s="116"/>
      <c r="B400" s="118" t="s">
        <v>139</v>
      </c>
      <c r="C400" s="116"/>
      <c r="D400" s="119" t="s">
        <v>140</v>
      </c>
      <c r="E400" s="120">
        <v>166000</v>
      </c>
      <c r="F400" s="120">
        <v>159861.84</v>
      </c>
      <c r="G400" s="121">
        <f t="shared" si="15"/>
        <v>96.302313253012045</v>
      </c>
    </row>
    <row r="401" spans="1:7" x14ac:dyDescent="0.2">
      <c r="A401" s="116"/>
      <c r="B401" s="116"/>
      <c r="C401" s="122" t="s">
        <v>141</v>
      </c>
      <c r="D401" s="123" t="s">
        <v>142</v>
      </c>
      <c r="E401" s="124">
        <v>166000</v>
      </c>
      <c r="F401" s="124">
        <v>159861.84</v>
      </c>
      <c r="G401" s="125">
        <f t="shared" si="15"/>
        <v>96.302313253012045</v>
      </c>
    </row>
    <row r="402" spans="1:7" x14ac:dyDescent="0.2">
      <c r="A402" s="116"/>
      <c r="B402" s="118">
        <v>419</v>
      </c>
      <c r="C402" s="122"/>
      <c r="D402" s="119" t="s">
        <v>90</v>
      </c>
      <c r="E402" s="120">
        <v>10000</v>
      </c>
      <c r="F402" s="120">
        <v>4500</v>
      </c>
      <c r="G402" s="125">
        <f t="shared" si="15"/>
        <v>45</v>
      </c>
    </row>
    <row r="403" spans="1:7" x14ac:dyDescent="0.2">
      <c r="A403" s="116"/>
      <c r="B403" s="116"/>
      <c r="C403" s="122">
        <v>4199</v>
      </c>
      <c r="D403" s="123" t="s">
        <v>331</v>
      </c>
      <c r="E403" s="124">
        <v>10000</v>
      </c>
      <c r="F403" s="124">
        <v>4500</v>
      </c>
      <c r="G403" s="125">
        <f t="shared" si="15"/>
        <v>45</v>
      </c>
    </row>
    <row r="404" spans="1:7" x14ac:dyDescent="0.2">
      <c r="A404" s="116"/>
      <c r="B404" s="116"/>
      <c r="C404" s="128">
        <v>41993</v>
      </c>
      <c r="D404" s="123" t="s">
        <v>332</v>
      </c>
      <c r="E404" s="124">
        <v>10000</v>
      </c>
      <c r="F404" s="124">
        <v>4500</v>
      </c>
      <c r="G404" s="125">
        <f t="shared" si="15"/>
        <v>45</v>
      </c>
    </row>
    <row r="405" spans="1:7" ht="13.5" customHeight="1" x14ac:dyDescent="0.2">
      <c r="A405" s="116"/>
      <c r="B405" s="118" t="s">
        <v>47</v>
      </c>
      <c r="C405" s="116"/>
      <c r="D405" s="119" t="s">
        <v>48</v>
      </c>
      <c r="E405" s="120">
        <v>1800</v>
      </c>
      <c r="F405" s="120">
        <v>949.99</v>
      </c>
      <c r="G405" s="121">
        <f t="shared" si="15"/>
        <v>52.777222222222221</v>
      </c>
    </row>
    <row r="406" spans="1:7" x14ac:dyDescent="0.2">
      <c r="A406" s="116"/>
      <c r="B406" s="116"/>
      <c r="C406" s="122" t="s">
        <v>49</v>
      </c>
      <c r="D406" s="123" t="s">
        <v>50</v>
      </c>
      <c r="E406" s="124">
        <v>1000</v>
      </c>
      <c r="F406" s="124">
        <v>949.99</v>
      </c>
      <c r="G406" s="125">
        <f t="shared" si="15"/>
        <v>94.998999999999995</v>
      </c>
    </row>
    <row r="407" spans="1:7" x14ac:dyDescent="0.2">
      <c r="A407" s="116"/>
      <c r="B407" s="116"/>
      <c r="C407" s="122" t="s">
        <v>133</v>
      </c>
      <c r="D407" s="123" t="s">
        <v>134</v>
      </c>
      <c r="E407" s="124">
        <v>800</v>
      </c>
      <c r="F407" s="124">
        <v>0</v>
      </c>
      <c r="G407" s="125">
        <f t="shared" si="15"/>
        <v>0</v>
      </c>
    </row>
    <row r="408" spans="1:7" ht="13.5" customHeight="1" x14ac:dyDescent="0.2">
      <c r="A408" s="116"/>
      <c r="B408" s="118" t="s">
        <v>143</v>
      </c>
      <c r="C408" s="116"/>
      <c r="D408" s="119" t="s">
        <v>144</v>
      </c>
      <c r="E408" s="120">
        <v>825000</v>
      </c>
      <c r="F408" s="120">
        <v>834645.04</v>
      </c>
      <c r="G408" s="121">
        <f t="shared" si="15"/>
        <v>101.16909575757576</v>
      </c>
    </row>
    <row r="409" spans="1:7" x14ac:dyDescent="0.2">
      <c r="A409" s="116"/>
      <c r="B409" s="116"/>
      <c r="C409" s="122" t="s">
        <v>145</v>
      </c>
      <c r="D409" s="123" t="s">
        <v>146</v>
      </c>
      <c r="E409" s="124">
        <v>825000</v>
      </c>
      <c r="F409" s="124">
        <v>834645.04</v>
      </c>
      <c r="G409" s="125">
        <f t="shared" si="15"/>
        <v>101.16909575757576</v>
      </c>
    </row>
    <row r="410" spans="1:7" ht="13.5" customHeight="1" x14ac:dyDescent="0.2">
      <c r="A410" s="116"/>
      <c r="B410" s="118" t="s">
        <v>53</v>
      </c>
      <c r="C410" s="116"/>
      <c r="D410" s="119" t="s">
        <v>54</v>
      </c>
      <c r="E410" s="120">
        <v>580000</v>
      </c>
      <c r="F410" s="120">
        <v>599340.93000000005</v>
      </c>
      <c r="G410" s="121">
        <f t="shared" si="15"/>
        <v>103.33464310344829</v>
      </c>
    </row>
    <row r="411" spans="1:7" x14ac:dyDescent="0.2">
      <c r="A411" s="116"/>
      <c r="B411" s="116"/>
      <c r="C411" s="122" t="s">
        <v>55</v>
      </c>
      <c r="D411" s="123" t="s">
        <v>56</v>
      </c>
      <c r="E411" s="124">
        <v>580000</v>
      </c>
      <c r="F411" s="124">
        <v>599340.93000000005</v>
      </c>
      <c r="G411" s="125">
        <f t="shared" si="15"/>
        <v>103.33464310344829</v>
      </c>
    </row>
    <row r="412" spans="1:7" x14ac:dyDescent="0.2">
      <c r="A412" s="116"/>
      <c r="B412" s="116"/>
      <c r="C412" s="128" t="s">
        <v>147</v>
      </c>
      <c r="D412" s="123" t="s">
        <v>148</v>
      </c>
      <c r="E412" s="124">
        <v>520000</v>
      </c>
      <c r="F412" s="124">
        <v>520760.86</v>
      </c>
      <c r="G412" s="125">
        <f t="shared" si="15"/>
        <v>100.14631923076922</v>
      </c>
    </row>
    <row r="413" spans="1:7" x14ac:dyDescent="0.2">
      <c r="A413" s="116"/>
      <c r="B413" s="116"/>
      <c r="C413" s="128" t="s">
        <v>57</v>
      </c>
      <c r="D413" s="123" t="s">
        <v>58</v>
      </c>
      <c r="E413" s="124">
        <v>60000</v>
      </c>
      <c r="F413" s="124">
        <v>78580.070000000007</v>
      </c>
      <c r="G413" s="125">
        <f t="shared" si="15"/>
        <v>130.96678333333332</v>
      </c>
    </row>
    <row r="414" spans="1:7" ht="13.5" customHeight="1" x14ac:dyDescent="0.2">
      <c r="A414" s="116"/>
      <c r="B414" s="118" t="s">
        <v>149</v>
      </c>
      <c r="C414" s="116"/>
      <c r="D414" s="119" t="s">
        <v>150</v>
      </c>
      <c r="E414" s="120">
        <v>200000</v>
      </c>
      <c r="F414" s="120">
        <v>169025.59</v>
      </c>
      <c r="G414" s="121">
        <f t="shared" si="15"/>
        <v>84.512794999999997</v>
      </c>
    </row>
    <row r="415" spans="1:7" x14ac:dyDescent="0.2">
      <c r="A415" s="116"/>
      <c r="B415" s="116"/>
      <c r="C415" s="122" t="s">
        <v>151</v>
      </c>
      <c r="D415" s="123" t="s">
        <v>150</v>
      </c>
      <c r="E415" s="124">
        <v>200000</v>
      </c>
      <c r="F415" s="124">
        <v>169025.59</v>
      </c>
      <c r="G415" s="125">
        <f t="shared" si="15"/>
        <v>84.512794999999997</v>
      </c>
    </row>
    <row r="416" spans="1:7" ht="13.5" customHeight="1" x14ac:dyDescent="0.2">
      <c r="A416" s="116"/>
      <c r="B416" s="118" t="s">
        <v>152</v>
      </c>
      <c r="C416" s="116"/>
      <c r="D416" s="119" t="s">
        <v>153</v>
      </c>
      <c r="E416" s="120">
        <v>10000</v>
      </c>
      <c r="F416" s="120">
        <v>0</v>
      </c>
      <c r="G416" s="121">
        <f t="shared" si="15"/>
        <v>0</v>
      </c>
    </row>
    <row r="417" spans="1:7" x14ac:dyDescent="0.2">
      <c r="A417" s="116"/>
      <c r="B417" s="116"/>
      <c r="C417" s="122" t="s">
        <v>154</v>
      </c>
      <c r="D417" s="123" t="s">
        <v>153</v>
      </c>
      <c r="E417" s="124">
        <v>10000</v>
      </c>
      <c r="F417" s="124">
        <v>0</v>
      </c>
      <c r="G417" s="125">
        <f t="shared" si="15"/>
        <v>0</v>
      </c>
    </row>
    <row r="418" spans="1:7" x14ac:dyDescent="0.2">
      <c r="A418" s="173" t="s">
        <v>317</v>
      </c>
      <c r="B418" s="173" t="s">
        <v>234</v>
      </c>
      <c r="C418" s="173"/>
      <c r="D418" s="184" t="s">
        <v>0</v>
      </c>
      <c r="E418" s="173" t="s">
        <v>235</v>
      </c>
      <c r="F418" s="173" t="s">
        <v>236</v>
      </c>
      <c r="G418" s="181" t="s">
        <v>318</v>
      </c>
    </row>
    <row r="419" spans="1:7" x14ac:dyDescent="0.2">
      <c r="A419" s="173"/>
      <c r="B419" s="173"/>
      <c r="C419" s="173"/>
      <c r="D419" s="184"/>
      <c r="E419" s="173"/>
      <c r="F419" s="173"/>
      <c r="G419" s="181"/>
    </row>
    <row r="420" spans="1:7" ht="26.25" customHeight="1" x14ac:dyDescent="0.2">
      <c r="A420" s="173"/>
      <c r="B420" s="173"/>
      <c r="C420" s="173"/>
      <c r="D420" s="184"/>
      <c r="E420" s="173"/>
      <c r="F420" s="173"/>
      <c r="G420" s="181"/>
    </row>
    <row r="421" spans="1:7" ht="16.5" customHeight="1" x14ac:dyDescent="0.2">
      <c r="A421" s="115" t="s">
        <v>155</v>
      </c>
      <c r="B421" s="116"/>
      <c r="C421" s="116"/>
      <c r="D421" s="196" t="s">
        <v>156</v>
      </c>
      <c r="E421" s="176">
        <f>E423+E429+E431+E439+E441</f>
        <v>99760.02</v>
      </c>
      <c r="F421" s="176">
        <f>F423+F429+F431+F439+F441</f>
        <v>48877.41</v>
      </c>
      <c r="G421" s="182">
        <f>F421/E421*100</f>
        <v>48.994988172616651</v>
      </c>
    </row>
    <row r="422" spans="1:7" ht="9.75" customHeight="1" x14ac:dyDescent="0.2">
      <c r="A422" s="115"/>
      <c r="B422" s="116"/>
      <c r="C422" s="116"/>
      <c r="D422" s="197"/>
      <c r="E422" s="177"/>
      <c r="F422" s="177"/>
      <c r="G422" s="183"/>
    </row>
    <row r="423" spans="1:7" ht="13.5" customHeight="1" x14ac:dyDescent="0.2">
      <c r="A423" s="116"/>
      <c r="B423" s="118" t="s">
        <v>3</v>
      </c>
      <c r="C423" s="116"/>
      <c r="D423" s="119" t="s">
        <v>4</v>
      </c>
      <c r="E423" s="120">
        <f>SUM(E424:E428)</f>
        <v>66460.02</v>
      </c>
      <c r="F423" s="120">
        <f>SUM(F424:F428)</f>
        <v>38162.15</v>
      </c>
      <c r="G423" s="121">
        <f t="shared" ref="G423:G443" si="16">F423/E423*100</f>
        <v>57.42121353559628</v>
      </c>
    </row>
    <row r="424" spans="1:7" x14ac:dyDescent="0.2">
      <c r="A424" s="116"/>
      <c r="B424" s="116"/>
      <c r="C424" s="122" t="s">
        <v>5</v>
      </c>
      <c r="D424" s="123" t="s">
        <v>6</v>
      </c>
      <c r="E424" s="124">
        <v>40602</v>
      </c>
      <c r="F424" s="124">
        <v>37542.720000000001</v>
      </c>
      <c r="G424" s="125">
        <f t="shared" si="16"/>
        <v>92.465198758681851</v>
      </c>
    </row>
    <row r="425" spans="1:7" x14ac:dyDescent="0.2">
      <c r="A425" s="116"/>
      <c r="B425" s="116"/>
      <c r="C425" s="122" t="s">
        <v>7</v>
      </c>
      <c r="D425" s="123" t="s">
        <v>8</v>
      </c>
      <c r="E425" s="124">
        <v>5454</v>
      </c>
      <c r="F425" s="124">
        <v>0</v>
      </c>
      <c r="G425" s="125">
        <f t="shared" si="16"/>
        <v>0</v>
      </c>
    </row>
    <row r="426" spans="1:7" x14ac:dyDescent="0.2">
      <c r="A426" s="116"/>
      <c r="B426" s="116"/>
      <c r="C426" s="122" t="s">
        <v>9</v>
      </c>
      <c r="D426" s="123" t="s">
        <v>10</v>
      </c>
      <c r="E426" s="124">
        <v>14544</v>
      </c>
      <c r="F426" s="124">
        <v>0</v>
      </c>
      <c r="G426" s="125">
        <f t="shared" si="16"/>
        <v>0</v>
      </c>
    </row>
    <row r="427" spans="1:7" x14ac:dyDescent="0.2">
      <c r="A427" s="116"/>
      <c r="B427" s="116"/>
      <c r="C427" s="122" t="s">
        <v>11</v>
      </c>
      <c r="D427" s="123" t="s">
        <v>12</v>
      </c>
      <c r="E427" s="124">
        <v>5151</v>
      </c>
      <c r="F427" s="124">
        <v>0</v>
      </c>
      <c r="G427" s="125">
        <f t="shared" si="16"/>
        <v>0</v>
      </c>
    </row>
    <row r="428" spans="1:7" x14ac:dyDescent="0.2">
      <c r="A428" s="116"/>
      <c r="B428" s="116"/>
      <c r="C428" s="122" t="s">
        <v>13</v>
      </c>
      <c r="D428" s="123" t="s">
        <v>14</v>
      </c>
      <c r="E428" s="124">
        <v>709.02</v>
      </c>
      <c r="F428" s="124">
        <v>619.42999999999995</v>
      </c>
      <c r="G428" s="125">
        <f t="shared" si="16"/>
        <v>87.364249245437364</v>
      </c>
    </row>
    <row r="429" spans="1:7" ht="13.5" customHeight="1" x14ac:dyDescent="0.2">
      <c r="A429" s="116"/>
      <c r="B429" s="118" t="s">
        <v>15</v>
      </c>
      <c r="C429" s="116"/>
      <c r="D429" s="119" t="s">
        <v>16</v>
      </c>
      <c r="E429" s="120">
        <v>1000</v>
      </c>
      <c r="F429" s="120">
        <v>90</v>
      </c>
      <c r="G429" s="121">
        <f t="shared" si="16"/>
        <v>9</v>
      </c>
    </row>
    <row r="430" spans="1:7" x14ac:dyDescent="0.2">
      <c r="A430" s="116"/>
      <c r="B430" s="116"/>
      <c r="C430" s="122" t="s">
        <v>17</v>
      </c>
      <c r="D430" s="123" t="s">
        <v>18</v>
      </c>
      <c r="E430" s="124">
        <v>1000</v>
      </c>
      <c r="F430" s="124">
        <v>90</v>
      </c>
      <c r="G430" s="125">
        <f t="shared" si="16"/>
        <v>9</v>
      </c>
    </row>
    <row r="431" spans="1:7" ht="13.5" customHeight="1" x14ac:dyDescent="0.2">
      <c r="A431" s="116"/>
      <c r="B431" s="118" t="s">
        <v>27</v>
      </c>
      <c r="C431" s="116"/>
      <c r="D431" s="131" t="s">
        <v>28</v>
      </c>
      <c r="E431" s="120">
        <v>21300</v>
      </c>
      <c r="F431" s="120">
        <v>84.25</v>
      </c>
      <c r="G431" s="121">
        <f t="shared" si="16"/>
        <v>0.39553990610328638</v>
      </c>
    </row>
    <row r="432" spans="1:7" x14ac:dyDescent="0.2">
      <c r="A432" s="116"/>
      <c r="B432" s="116"/>
      <c r="C432" s="122" t="s">
        <v>29</v>
      </c>
      <c r="D432" s="133" t="s">
        <v>30</v>
      </c>
      <c r="E432" s="124">
        <v>300</v>
      </c>
      <c r="F432" s="124">
        <v>54</v>
      </c>
      <c r="G432" s="125">
        <f t="shared" si="16"/>
        <v>18</v>
      </c>
    </row>
    <row r="433" spans="1:7" x14ac:dyDescent="0.2">
      <c r="A433" s="116"/>
      <c r="B433" s="116"/>
      <c r="C433" s="122" t="s">
        <v>35</v>
      </c>
      <c r="D433" s="133" t="s">
        <v>36</v>
      </c>
      <c r="E433" s="124">
        <v>20000</v>
      </c>
      <c r="F433" s="124">
        <v>0</v>
      </c>
      <c r="G433" s="125">
        <f t="shared" si="16"/>
        <v>0</v>
      </c>
    </row>
    <row r="434" spans="1:7" x14ac:dyDescent="0.2">
      <c r="A434" s="116"/>
      <c r="B434" s="116"/>
      <c r="C434" s="128" t="s">
        <v>157</v>
      </c>
      <c r="D434" s="133" t="s">
        <v>158</v>
      </c>
      <c r="E434" s="124">
        <v>20000</v>
      </c>
      <c r="F434" s="124">
        <v>0</v>
      </c>
      <c r="G434" s="125">
        <f t="shared" si="16"/>
        <v>0</v>
      </c>
    </row>
    <row r="435" spans="1:7" x14ac:dyDescent="0.2">
      <c r="A435" s="116"/>
      <c r="B435" s="116"/>
      <c r="C435" s="136">
        <v>414711</v>
      </c>
      <c r="D435" s="138" t="s">
        <v>351</v>
      </c>
      <c r="E435" s="124">
        <v>10000</v>
      </c>
      <c r="F435" s="124">
        <v>0</v>
      </c>
      <c r="G435" s="125">
        <f t="shared" si="16"/>
        <v>0</v>
      </c>
    </row>
    <row r="436" spans="1:7" x14ac:dyDescent="0.2">
      <c r="A436" s="116"/>
      <c r="B436" s="116"/>
      <c r="C436" s="136" t="s">
        <v>159</v>
      </c>
      <c r="D436" s="133" t="s">
        <v>160</v>
      </c>
      <c r="E436" s="124">
        <v>5000</v>
      </c>
      <c r="F436" s="124">
        <v>0</v>
      </c>
      <c r="G436" s="125">
        <f t="shared" si="16"/>
        <v>0</v>
      </c>
    </row>
    <row r="437" spans="1:7" x14ac:dyDescent="0.2">
      <c r="A437" s="116"/>
      <c r="B437" s="116"/>
      <c r="C437" s="136" t="s">
        <v>161</v>
      </c>
      <c r="D437" s="133" t="s">
        <v>333</v>
      </c>
      <c r="E437" s="124">
        <v>5000</v>
      </c>
      <c r="F437" s="124">
        <v>0</v>
      </c>
      <c r="G437" s="125">
        <f t="shared" si="16"/>
        <v>0</v>
      </c>
    </row>
    <row r="438" spans="1:7" x14ac:dyDescent="0.2">
      <c r="A438" s="116"/>
      <c r="B438" s="116"/>
      <c r="C438" s="122" t="s">
        <v>37</v>
      </c>
      <c r="D438" s="123" t="s">
        <v>38</v>
      </c>
      <c r="E438" s="124">
        <v>1000</v>
      </c>
      <c r="F438" s="124">
        <v>30.25</v>
      </c>
      <c r="G438" s="125">
        <f t="shared" si="16"/>
        <v>3.0249999999999999</v>
      </c>
    </row>
    <row r="439" spans="1:7" ht="13.5" customHeight="1" x14ac:dyDescent="0.2">
      <c r="A439" s="116"/>
      <c r="B439" s="118" t="s">
        <v>47</v>
      </c>
      <c r="C439" s="116"/>
      <c r="D439" s="119" t="s">
        <v>48</v>
      </c>
      <c r="E439" s="120">
        <v>1000</v>
      </c>
      <c r="F439" s="120">
        <v>172</v>
      </c>
      <c r="G439" s="121">
        <f t="shared" si="16"/>
        <v>17.2</v>
      </c>
    </row>
    <row r="440" spans="1:7" x14ac:dyDescent="0.2">
      <c r="A440" s="116"/>
      <c r="B440" s="116"/>
      <c r="C440" s="122" t="s">
        <v>49</v>
      </c>
      <c r="D440" s="123" t="s">
        <v>50</v>
      </c>
      <c r="E440" s="124">
        <v>1000</v>
      </c>
      <c r="F440" s="124">
        <v>172</v>
      </c>
      <c r="G440" s="125">
        <f t="shared" si="16"/>
        <v>17.2</v>
      </c>
    </row>
    <row r="441" spans="1:7" ht="13.5" customHeight="1" x14ac:dyDescent="0.2">
      <c r="A441" s="116"/>
      <c r="B441" s="118" t="s">
        <v>53</v>
      </c>
      <c r="C441" s="116"/>
      <c r="D441" s="119" t="s">
        <v>54</v>
      </c>
      <c r="E441" s="120">
        <v>10000</v>
      </c>
      <c r="F441" s="120">
        <v>10369.01</v>
      </c>
      <c r="G441" s="121">
        <f t="shared" si="16"/>
        <v>103.6901</v>
      </c>
    </row>
    <row r="442" spans="1:7" x14ac:dyDescent="0.2">
      <c r="A442" s="116"/>
      <c r="B442" s="116"/>
      <c r="C442" s="122" t="s">
        <v>55</v>
      </c>
      <c r="D442" s="123" t="s">
        <v>56</v>
      </c>
      <c r="E442" s="124">
        <v>10000</v>
      </c>
      <c r="F442" s="124">
        <v>10369.01</v>
      </c>
      <c r="G442" s="125">
        <f t="shared" si="16"/>
        <v>103.6901</v>
      </c>
    </row>
    <row r="443" spans="1:7" x14ac:dyDescent="0.2">
      <c r="A443" s="116"/>
      <c r="B443" s="116"/>
      <c r="C443" s="128" t="s">
        <v>57</v>
      </c>
      <c r="D443" s="123" t="s">
        <v>58</v>
      </c>
      <c r="E443" s="124">
        <v>10000</v>
      </c>
      <c r="F443" s="124">
        <v>10369.01</v>
      </c>
      <c r="G443" s="125">
        <f t="shared" si="16"/>
        <v>103.6901</v>
      </c>
    </row>
    <row r="444" spans="1:7" x14ac:dyDescent="0.2">
      <c r="A444" s="173" t="s">
        <v>317</v>
      </c>
      <c r="B444" s="173" t="s">
        <v>234</v>
      </c>
      <c r="C444" s="173"/>
      <c r="D444" s="184" t="s">
        <v>0</v>
      </c>
      <c r="E444" s="173" t="s">
        <v>235</v>
      </c>
      <c r="F444" s="173" t="s">
        <v>236</v>
      </c>
      <c r="G444" s="181" t="s">
        <v>318</v>
      </c>
    </row>
    <row r="445" spans="1:7" x14ac:dyDescent="0.2">
      <c r="A445" s="173"/>
      <c r="B445" s="173"/>
      <c r="C445" s="173"/>
      <c r="D445" s="184"/>
      <c r="E445" s="173"/>
      <c r="F445" s="173"/>
      <c r="G445" s="181"/>
    </row>
    <row r="446" spans="1:7" ht="22.5" customHeight="1" x14ac:dyDescent="0.2">
      <c r="A446" s="173"/>
      <c r="B446" s="173"/>
      <c r="C446" s="173"/>
      <c r="D446" s="184"/>
      <c r="E446" s="173"/>
      <c r="F446" s="173"/>
      <c r="G446" s="181"/>
    </row>
    <row r="447" spans="1:7" ht="16.5" customHeight="1" x14ac:dyDescent="0.2">
      <c r="A447" s="115" t="s">
        <v>162</v>
      </c>
      <c r="B447" s="116"/>
      <c r="C447" s="116"/>
      <c r="D447" s="196" t="s">
        <v>163</v>
      </c>
      <c r="E447" s="176">
        <f>E449+E455+E457+E460+E462</f>
        <v>270342.83999999997</v>
      </c>
      <c r="F447" s="176">
        <f>F449+F455+F457+F460+F462</f>
        <v>162960.34</v>
      </c>
      <c r="G447" s="185">
        <f>F447/E447*100</f>
        <v>60.27914036857792</v>
      </c>
    </row>
    <row r="448" spans="1:7" ht="12.75" customHeight="1" x14ac:dyDescent="0.2">
      <c r="A448" s="115"/>
      <c r="B448" s="116"/>
      <c r="C448" s="116"/>
      <c r="D448" s="197"/>
      <c r="E448" s="177"/>
      <c r="F448" s="177"/>
      <c r="G448" s="186"/>
    </row>
    <row r="449" spans="1:7" ht="13.5" customHeight="1" x14ac:dyDescent="0.2">
      <c r="A449" s="116"/>
      <c r="B449" s="118" t="s">
        <v>3</v>
      </c>
      <c r="C449" s="116"/>
      <c r="D449" s="119" t="s">
        <v>4</v>
      </c>
      <c r="E449" s="120">
        <f>SUM(E450:E454)</f>
        <v>223042.84</v>
      </c>
      <c r="F449" s="120">
        <f>SUM(F450:F454)</f>
        <v>123278.3</v>
      </c>
      <c r="G449" s="121">
        <f t="shared" ref="G449:G464" si="17">F449/E449*100</f>
        <v>55.271130873333576</v>
      </c>
    </row>
    <row r="450" spans="1:7" x14ac:dyDescent="0.2">
      <c r="A450" s="116"/>
      <c r="B450" s="116"/>
      <c r="C450" s="122" t="s">
        <v>5</v>
      </c>
      <c r="D450" s="123" t="s">
        <v>6</v>
      </c>
      <c r="E450" s="124">
        <v>136484</v>
      </c>
      <c r="F450" s="124">
        <v>121180.83</v>
      </c>
      <c r="G450" s="125">
        <f t="shared" si="17"/>
        <v>88.787572169631602</v>
      </c>
    </row>
    <row r="451" spans="1:7" x14ac:dyDescent="0.2">
      <c r="A451" s="116"/>
      <c r="B451" s="116"/>
      <c r="C451" s="122" t="s">
        <v>7</v>
      </c>
      <c r="D451" s="123" t="s">
        <v>8</v>
      </c>
      <c r="E451" s="124">
        <v>18468</v>
      </c>
      <c r="F451" s="124">
        <v>0</v>
      </c>
      <c r="G451" s="125">
        <f t="shared" si="17"/>
        <v>0</v>
      </c>
    </row>
    <row r="452" spans="1:7" x14ac:dyDescent="0.2">
      <c r="A452" s="116"/>
      <c r="B452" s="116"/>
      <c r="C452" s="122" t="s">
        <v>9</v>
      </c>
      <c r="D452" s="123" t="s">
        <v>10</v>
      </c>
      <c r="E452" s="124">
        <v>48248</v>
      </c>
      <c r="F452" s="124">
        <v>0</v>
      </c>
      <c r="G452" s="125">
        <f t="shared" si="17"/>
        <v>0</v>
      </c>
    </row>
    <row r="453" spans="1:7" x14ac:dyDescent="0.2">
      <c r="A453" s="116"/>
      <c r="B453" s="116"/>
      <c r="C453" s="122" t="s">
        <v>11</v>
      </c>
      <c r="D453" s="123" t="s">
        <v>12</v>
      </c>
      <c r="E453" s="124">
        <v>17442</v>
      </c>
      <c r="F453" s="124">
        <v>0</v>
      </c>
      <c r="G453" s="125">
        <f t="shared" si="17"/>
        <v>0</v>
      </c>
    </row>
    <row r="454" spans="1:7" x14ac:dyDescent="0.2">
      <c r="A454" s="116"/>
      <c r="B454" s="116"/>
      <c r="C454" s="122" t="s">
        <v>13</v>
      </c>
      <c r="D454" s="123" t="s">
        <v>14</v>
      </c>
      <c r="E454" s="124">
        <v>2400.84</v>
      </c>
      <c r="F454" s="124">
        <v>2097.4699999999998</v>
      </c>
      <c r="G454" s="125">
        <f t="shared" si="17"/>
        <v>87.364005931257381</v>
      </c>
    </row>
    <row r="455" spans="1:7" ht="13.5" customHeight="1" x14ac:dyDescent="0.2">
      <c r="A455" s="116"/>
      <c r="B455" s="118" t="s">
        <v>15</v>
      </c>
      <c r="C455" s="116"/>
      <c r="D455" s="119" t="s">
        <v>16</v>
      </c>
      <c r="E455" s="120">
        <v>3000</v>
      </c>
      <c r="F455" s="120">
        <v>2730</v>
      </c>
      <c r="G455" s="121">
        <f t="shared" si="17"/>
        <v>91</v>
      </c>
    </row>
    <row r="456" spans="1:7" x14ac:dyDescent="0.2">
      <c r="A456" s="116"/>
      <c r="B456" s="116"/>
      <c r="C456" s="122" t="s">
        <v>17</v>
      </c>
      <c r="D456" s="123" t="s">
        <v>18</v>
      </c>
      <c r="E456" s="124">
        <v>3000</v>
      </c>
      <c r="F456" s="124">
        <v>2730</v>
      </c>
      <c r="G456" s="125">
        <f t="shared" si="17"/>
        <v>91</v>
      </c>
    </row>
    <row r="457" spans="1:7" ht="13.5" customHeight="1" x14ac:dyDescent="0.2">
      <c r="A457" s="116"/>
      <c r="B457" s="118" t="s">
        <v>27</v>
      </c>
      <c r="C457" s="116"/>
      <c r="D457" s="119" t="s">
        <v>28</v>
      </c>
      <c r="E457" s="120">
        <v>600</v>
      </c>
      <c r="F457" s="120">
        <v>205.5</v>
      </c>
      <c r="G457" s="121">
        <f t="shared" si="17"/>
        <v>34.25</v>
      </c>
    </row>
    <row r="458" spans="1:7" x14ac:dyDescent="0.2">
      <c r="A458" s="116"/>
      <c r="B458" s="116"/>
      <c r="C458" s="122" t="s">
        <v>29</v>
      </c>
      <c r="D458" s="123" t="s">
        <v>30</v>
      </c>
      <c r="E458" s="124">
        <v>300</v>
      </c>
      <c r="F458" s="124">
        <v>108</v>
      </c>
      <c r="G458" s="125">
        <f t="shared" si="17"/>
        <v>36</v>
      </c>
    </row>
    <row r="459" spans="1:7" x14ac:dyDescent="0.2">
      <c r="A459" s="116"/>
      <c r="B459" s="116"/>
      <c r="C459" s="122" t="s">
        <v>37</v>
      </c>
      <c r="D459" s="123" t="s">
        <v>38</v>
      </c>
      <c r="E459" s="124">
        <v>300</v>
      </c>
      <c r="F459" s="124">
        <v>97.5</v>
      </c>
      <c r="G459" s="125">
        <f t="shared" si="17"/>
        <v>32.5</v>
      </c>
    </row>
    <row r="460" spans="1:7" ht="13.5" customHeight="1" x14ac:dyDescent="0.2">
      <c r="A460" s="116"/>
      <c r="B460" s="118" t="s">
        <v>47</v>
      </c>
      <c r="C460" s="116"/>
      <c r="D460" s="119" t="s">
        <v>48</v>
      </c>
      <c r="E460" s="120">
        <v>8700</v>
      </c>
      <c r="F460" s="120">
        <v>358.83</v>
      </c>
      <c r="G460" s="121">
        <f t="shared" si="17"/>
        <v>4.1244827586206894</v>
      </c>
    </row>
    <row r="461" spans="1:7" x14ac:dyDescent="0.2">
      <c r="A461" s="116"/>
      <c r="B461" s="116"/>
      <c r="C461" s="122" t="s">
        <v>49</v>
      </c>
      <c r="D461" s="123" t="s">
        <v>50</v>
      </c>
      <c r="E461" s="124">
        <v>8700</v>
      </c>
      <c r="F461" s="124">
        <v>358.83</v>
      </c>
      <c r="G461" s="125">
        <f t="shared" si="17"/>
        <v>4.1244827586206894</v>
      </c>
    </row>
    <row r="462" spans="1:7" ht="13.5" customHeight="1" x14ac:dyDescent="0.2">
      <c r="A462" s="116"/>
      <c r="B462" s="118" t="s">
        <v>53</v>
      </c>
      <c r="C462" s="116"/>
      <c r="D462" s="119" t="s">
        <v>54</v>
      </c>
      <c r="E462" s="120">
        <v>35000</v>
      </c>
      <c r="F462" s="120">
        <v>36387.71</v>
      </c>
      <c r="G462" s="121">
        <f t="shared" si="17"/>
        <v>103.9648857142857</v>
      </c>
    </row>
    <row r="463" spans="1:7" x14ac:dyDescent="0.2">
      <c r="A463" s="116"/>
      <c r="B463" s="116"/>
      <c r="C463" s="122" t="s">
        <v>55</v>
      </c>
      <c r="D463" s="123" t="s">
        <v>56</v>
      </c>
      <c r="E463" s="124">
        <v>35000</v>
      </c>
      <c r="F463" s="124">
        <v>36387.71</v>
      </c>
      <c r="G463" s="125">
        <f t="shared" si="17"/>
        <v>103.9648857142857</v>
      </c>
    </row>
    <row r="464" spans="1:7" x14ac:dyDescent="0.2">
      <c r="A464" s="116"/>
      <c r="B464" s="116"/>
      <c r="C464" s="128" t="s">
        <v>57</v>
      </c>
      <c r="D464" s="123" t="s">
        <v>58</v>
      </c>
      <c r="E464" s="124">
        <v>35000</v>
      </c>
      <c r="F464" s="124">
        <v>36387.71</v>
      </c>
      <c r="G464" s="125">
        <f t="shared" si="17"/>
        <v>103.9648857142857</v>
      </c>
    </row>
    <row r="465" spans="1:14" x14ac:dyDescent="0.2">
      <c r="A465" s="173" t="s">
        <v>317</v>
      </c>
      <c r="B465" s="173" t="s">
        <v>234</v>
      </c>
      <c r="C465" s="173"/>
      <c r="D465" s="184" t="s">
        <v>0</v>
      </c>
      <c r="E465" s="173" t="s">
        <v>235</v>
      </c>
      <c r="F465" s="173" t="s">
        <v>236</v>
      </c>
      <c r="G465" s="181" t="s">
        <v>318</v>
      </c>
    </row>
    <row r="466" spans="1:14" x14ac:dyDescent="0.2">
      <c r="A466" s="173"/>
      <c r="B466" s="173"/>
      <c r="C466" s="173"/>
      <c r="D466" s="184"/>
      <c r="E466" s="173"/>
      <c r="F466" s="173"/>
      <c r="G466" s="181"/>
    </row>
    <row r="467" spans="1:14" ht="11.25" customHeight="1" x14ac:dyDescent="0.2">
      <c r="A467" s="173"/>
      <c r="B467" s="173"/>
      <c r="C467" s="173"/>
      <c r="D467" s="184"/>
      <c r="E467" s="173"/>
      <c r="F467" s="173"/>
      <c r="G467" s="181"/>
    </row>
    <row r="468" spans="1:14" ht="16.5" customHeight="1" x14ac:dyDescent="0.2">
      <c r="A468" s="115" t="s">
        <v>164</v>
      </c>
      <c r="B468" s="116"/>
      <c r="C468" s="116"/>
      <c r="D468" s="196" t="s">
        <v>165</v>
      </c>
      <c r="E468" s="176">
        <f>E470+E476+E478+E481+E484</f>
        <v>187880.44</v>
      </c>
      <c r="F468" s="176">
        <f>F470+F476+F478+F481+F484</f>
        <v>120222.95000000001</v>
      </c>
      <c r="G468" s="283">
        <f>F468/E468*100</f>
        <v>63.989071986418601</v>
      </c>
    </row>
    <row r="469" spans="1:14" ht="12" customHeight="1" x14ac:dyDescent="0.2">
      <c r="A469" s="115"/>
      <c r="B469" s="116"/>
      <c r="C469" s="116"/>
      <c r="D469" s="197"/>
      <c r="E469" s="177"/>
      <c r="F469" s="177"/>
      <c r="G469" s="284"/>
    </row>
    <row r="470" spans="1:14" ht="13.5" customHeight="1" x14ac:dyDescent="0.2">
      <c r="A470" s="116"/>
      <c r="B470" s="118" t="s">
        <v>3</v>
      </c>
      <c r="C470" s="116"/>
      <c r="D470" s="119" t="s">
        <v>4</v>
      </c>
      <c r="E470" s="120">
        <f>SUM(E471:E475)</f>
        <v>146080.44</v>
      </c>
      <c r="F470" s="120">
        <f>SUM(F471:F475)</f>
        <v>91596.640000000014</v>
      </c>
      <c r="G470" s="121">
        <f t="shared" ref="G470:G486" si="18">F470/E470*100</f>
        <v>62.702877948615168</v>
      </c>
    </row>
    <row r="471" spans="1:14" x14ac:dyDescent="0.2">
      <c r="A471" s="116"/>
      <c r="B471" s="116"/>
      <c r="C471" s="122" t="s">
        <v>5</v>
      </c>
      <c r="D471" s="123" t="s">
        <v>6</v>
      </c>
      <c r="E471" s="124">
        <v>89244</v>
      </c>
      <c r="F471" s="124">
        <v>88929.16</v>
      </c>
      <c r="G471" s="125">
        <f t="shared" si="18"/>
        <v>99.647214378557663</v>
      </c>
    </row>
    <row r="472" spans="1:14" x14ac:dyDescent="0.2">
      <c r="A472" s="116"/>
      <c r="B472" s="116"/>
      <c r="C472" s="122" t="s">
        <v>7</v>
      </c>
      <c r="D472" s="123" t="s">
        <v>8</v>
      </c>
      <c r="E472" s="124">
        <v>11988</v>
      </c>
      <c r="F472" s="124">
        <v>277.92</v>
      </c>
      <c r="G472" s="125">
        <f t="shared" si="18"/>
        <v>2.3183183183183185</v>
      </c>
      <c r="N472" s="139" t="s">
        <v>361</v>
      </c>
    </row>
    <row r="473" spans="1:14" x14ac:dyDescent="0.2">
      <c r="A473" s="116"/>
      <c r="B473" s="116"/>
      <c r="C473" s="122" t="s">
        <v>9</v>
      </c>
      <c r="D473" s="123" t="s">
        <v>10</v>
      </c>
      <c r="E473" s="124">
        <v>31968</v>
      </c>
      <c r="F473" s="124">
        <v>725.52</v>
      </c>
      <c r="G473" s="125">
        <f t="shared" si="18"/>
        <v>2.2695195195195197</v>
      </c>
    </row>
    <row r="474" spans="1:14" x14ac:dyDescent="0.2">
      <c r="A474" s="116"/>
      <c r="B474" s="116"/>
      <c r="C474" s="122" t="s">
        <v>11</v>
      </c>
      <c r="D474" s="123" t="s">
        <v>12</v>
      </c>
      <c r="E474" s="124">
        <v>11322</v>
      </c>
      <c r="F474" s="124">
        <v>302.52</v>
      </c>
      <c r="G474" s="125">
        <f t="shared" si="18"/>
        <v>2.6719660837307897</v>
      </c>
    </row>
    <row r="475" spans="1:14" x14ac:dyDescent="0.2">
      <c r="A475" s="116"/>
      <c r="B475" s="116"/>
      <c r="C475" s="122" t="s">
        <v>13</v>
      </c>
      <c r="D475" s="123" t="s">
        <v>14</v>
      </c>
      <c r="E475" s="124">
        <v>1558.44</v>
      </c>
      <c r="F475" s="124">
        <v>1361.52</v>
      </c>
      <c r="G475" s="125">
        <f t="shared" si="18"/>
        <v>87.364287364287364</v>
      </c>
    </row>
    <row r="476" spans="1:14" ht="13.5" customHeight="1" x14ac:dyDescent="0.2">
      <c r="A476" s="116"/>
      <c r="B476" s="118" t="s">
        <v>15</v>
      </c>
      <c r="C476" s="116"/>
      <c r="D476" s="119" t="s">
        <v>16</v>
      </c>
      <c r="E476" s="120">
        <v>1000</v>
      </c>
      <c r="F476" s="120">
        <v>990</v>
      </c>
      <c r="G476" s="121">
        <f t="shared" si="18"/>
        <v>99</v>
      </c>
    </row>
    <row r="477" spans="1:14" x14ac:dyDescent="0.2">
      <c r="A477" s="116"/>
      <c r="B477" s="116"/>
      <c r="C477" s="122" t="s">
        <v>17</v>
      </c>
      <c r="D477" s="123" t="s">
        <v>18</v>
      </c>
      <c r="E477" s="124">
        <v>1000</v>
      </c>
      <c r="F477" s="124">
        <v>990</v>
      </c>
      <c r="G477" s="125">
        <f t="shared" si="18"/>
        <v>99</v>
      </c>
    </row>
    <row r="478" spans="1:14" ht="13.5" customHeight="1" x14ac:dyDescent="0.2">
      <c r="A478" s="116"/>
      <c r="B478" s="118" t="s">
        <v>27</v>
      </c>
      <c r="C478" s="116"/>
      <c r="D478" s="119" t="s">
        <v>28</v>
      </c>
      <c r="E478" s="120">
        <v>800</v>
      </c>
      <c r="F478" s="120">
        <v>396.2</v>
      </c>
      <c r="G478" s="121">
        <f t="shared" si="18"/>
        <v>49.524999999999999</v>
      </c>
    </row>
    <row r="479" spans="1:14" x14ac:dyDescent="0.2">
      <c r="A479" s="116"/>
      <c r="B479" s="116"/>
      <c r="C479" s="122" t="s">
        <v>29</v>
      </c>
      <c r="D479" s="123" t="s">
        <v>30</v>
      </c>
      <c r="E479" s="124">
        <v>300</v>
      </c>
      <c r="F479" s="124">
        <v>300.2</v>
      </c>
      <c r="G479" s="125">
        <f t="shared" si="18"/>
        <v>100.06666666666666</v>
      </c>
    </row>
    <row r="480" spans="1:14" x14ac:dyDescent="0.2">
      <c r="A480" s="116"/>
      <c r="B480" s="116"/>
      <c r="C480" s="122" t="s">
        <v>37</v>
      </c>
      <c r="D480" s="123" t="s">
        <v>38</v>
      </c>
      <c r="E480" s="124">
        <v>500</v>
      </c>
      <c r="F480" s="124">
        <v>96</v>
      </c>
      <c r="G480" s="125">
        <f t="shared" si="18"/>
        <v>19.2</v>
      </c>
    </row>
    <row r="481" spans="1:7" ht="13.5" customHeight="1" x14ac:dyDescent="0.2">
      <c r="A481" s="116"/>
      <c r="B481" s="118" t="s">
        <v>47</v>
      </c>
      <c r="C481" s="116"/>
      <c r="D481" s="119" t="s">
        <v>48</v>
      </c>
      <c r="E481" s="120">
        <v>10000</v>
      </c>
      <c r="F481" s="120">
        <v>812.91</v>
      </c>
      <c r="G481" s="121">
        <f t="shared" si="18"/>
        <v>8.1291000000000011</v>
      </c>
    </row>
    <row r="482" spans="1:7" x14ac:dyDescent="0.2">
      <c r="A482" s="116"/>
      <c r="B482" s="116"/>
      <c r="C482" s="122" t="s">
        <v>49</v>
      </c>
      <c r="D482" s="123" t="s">
        <v>50</v>
      </c>
      <c r="E482" s="124">
        <v>9000</v>
      </c>
      <c r="F482" s="124">
        <v>628.34</v>
      </c>
      <c r="G482" s="125">
        <f t="shared" si="18"/>
        <v>6.9815555555555564</v>
      </c>
    </row>
    <row r="483" spans="1:7" x14ac:dyDescent="0.2">
      <c r="A483" s="116"/>
      <c r="B483" s="116"/>
      <c r="C483" s="122" t="s">
        <v>133</v>
      </c>
      <c r="D483" s="123" t="s">
        <v>134</v>
      </c>
      <c r="E483" s="124">
        <v>1000</v>
      </c>
      <c r="F483" s="124">
        <v>184.57</v>
      </c>
      <c r="G483" s="125">
        <f t="shared" si="18"/>
        <v>18.456999999999997</v>
      </c>
    </row>
    <row r="484" spans="1:7" ht="13.5" customHeight="1" x14ac:dyDescent="0.2">
      <c r="A484" s="116"/>
      <c r="B484" s="118" t="s">
        <v>53</v>
      </c>
      <c r="C484" s="116"/>
      <c r="D484" s="119" t="s">
        <v>54</v>
      </c>
      <c r="E484" s="120">
        <v>30000</v>
      </c>
      <c r="F484" s="120">
        <v>26427.200000000001</v>
      </c>
      <c r="G484" s="121">
        <f t="shared" si="18"/>
        <v>88.090666666666678</v>
      </c>
    </row>
    <row r="485" spans="1:7" x14ac:dyDescent="0.2">
      <c r="A485" s="116"/>
      <c r="B485" s="116"/>
      <c r="C485" s="122" t="s">
        <v>55</v>
      </c>
      <c r="D485" s="123" t="s">
        <v>56</v>
      </c>
      <c r="E485" s="124">
        <v>30000</v>
      </c>
      <c r="F485" s="124">
        <v>26427.200000000001</v>
      </c>
      <c r="G485" s="125">
        <f t="shared" si="18"/>
        <v>88.090666666666678</v>
      </c>
    </row>
    <row r="486" spans="1:7" x14ac:dyDescent="0.2">
      <c r="A486" s="116"/>
      <c r="B486" s="116"/>
      <c r="C486" s="128" t="s">
        <v>57</v>
      </c>
      <c r="D486" s="123" t="s">
        <v>58</v>
      </c>
      <c r="E486" s="124">
        <v>30000</v>
      </c>
      <c r="F486" s="124">
        <v>26427.200000000001</v>
      </c>
      <c r="G486" s="125">
        <f t="shared" si="18"/>
        <v>88.090666666666678</v>
      </c>
    </row>
    <row r="487" spans="1:7" x14ac:dyDescent="0.2">
      <c r="A487" s="173" t="s">
        <v>317</v>
      </c>
      <c r="B487" s="173" t="s">
        <v>234</v>
      </c>
      <c r="C487" s="173"/>
      <c r="D487" s="184" t="s">
        <v>0</v>
      </c>
      <c r="E487" s="173" t="s">
        <v>235</v>
      </c>
      <c r="F487" s="173" t="s">
        <v>236</v>
      </c>
      <c r="G487" s="181" t="s">
        <v>318</v>
      </c>
    </row>
    <row r="488" spans="1:7" x14ac:dyDescent="0.2">
      <c r="A488" s="173"/>
      <c r="B488" s="173"/>
      <c r="C488" s="173"/>
      <c r="D488" s="184"/>
      <c r="E488" s="173"/>
      <c r="F488" s="173"/>
      <c r="G488" s="181"/>
    </row>
    <row r="489" spans="1:7" ht="24" customHeight="1" x14ac:dyDescent="0.2">
      <c r="A489" s="173"/>
      <c r="B489" s="173"/>
      <c r="C489" s="173"/>
      <c r="D489" s="184"/>
      <c r="E489" s="173"/>
      <c r="F489" s="173"/>
      <c r="G489" s="181"/>
    </row>
    <row r="490" spans="1:7" ht="16.5" customHeight="1" x14ac:dyDescent="0.2">
      <c r="A490" s="115" t="s">
        <v>166</v>
      </c>
      <c r="B490" s="116"/>
      <c r="C490" s="116"/>
      <c r="D490" s="196" t="s">
        <v>167</v>
      </c>
      <c r="E490" s="176">
        <f>E492+E498+E500+E503+E505+E507+E510</f>
        <v>1217122.8</v>
      </c>
      <c r="F490" s="176">
        <f>F492+F498+F500+F503+F505+F507+F510</f>
        <v>1112472.22</v>
      </c>
      <c r="G490" s="185">
        <f>F490/E490*100</f>
        <v>91.401805964032548</v>
      </c>
    </row>
    <row r="491" spans="1:7" ht="11.25" customHeight="1" x14ac:dyDescent="0.2">
      <c r="A491" s="115"/>
      <c r="B491" s="116"/>
      <c r="C491" s="116"/>
      <c r="D491" s="197"/>
      <c r="E491" s="177"/>
      <c r="F491" s="177"/>
      <c r="G491" s="186"/>
    </row>
    <row r="492" spans="1:7" ht="13.5" customHeight="1" x14ac:dyDescent="0.2">
      <c r="A492" s="116"/>
      <c r="B492" s="118" t="s">
        <v>3</v>
      </c>
      <c r="C492" s="116"/>
      <c r="D492" s="119" t="s">
        <v>4</v>
      </c>
      <c r="E492" s="120">
        <f>SUM(E493:E497)</f>
        <v>92122.8</v>
      </c>
      <c r="F492" s="120">
        <f>SUM(F493:F497)</f>
        <v>43962.54</v>
      </c>
      <c r="G492" s="121">
        <f t="shared" ref="G492:G512" si="19">F492/E492*100</f>
        <v>47.721671508030582</v>
      </c>
    </row>
    <row r="493" spans="1:7" x14ac:dyDescent="0.2">
      <c r="A493" s="116"/>
      <c r="B493" s="116"/>
      <c r="C493" s="122" t="s">
        <v>5</v>
      </c>
      <c r="D493" s="123" t="s">
        <v>6</v>
      </c>
      <c r="E493" s="124">
        <v>56280</v>
      </c>
      <c r="F493" s="124">
        <v>43103.93</v>
      </c>
      <c r="G493" s="125">
        <f t="shared" si="19"/>
        <v>76.588361762615492</v>
      </c>
    </row>
    <row r="494" spans="1:7" x14ac:dyDescent="0.2">
      <c r="A494" s="116"/>
      <c r="B494" s="116"/>
      <c r="C494" s="122" t="s">
        <v>7</v>
      </c>
      <c r="D494" s="123" t="s">
        <v>8</v>
      </c>
      <c r="E494" s="124">
        <v>7560</v>
      </c>
      <c r="F494" s="124">
        <v>0</v>
      </c>
      <c r="G494" s="125">
        <f t="shared" si="19"/>
        <v>0</v>
      </c>
    </row>
    <row r="495" spans="1:7" x14ac:dyDescent="0.2">
      <c r="A495" s="116"/>
      <c r="B495" s="116"/>
      <c r="C495" s="122" t="s">
        <v>9</v>
      </c>
      <c r="D495" s="123" t="s">
        <v>10</v>
      </c>
      <c r="E495" s="124">
        <v>20160</v>
      </c>
      <c r="F495" s="124">
        <v>0</v>
      </c>
      <c r="G495" s="125">
        <f t="shared" si="19"/>
        <v>0</v>
      </c>
    </row>
    <row r="496" spans="1:7" x14ac:dyDescent="0.2">
      <c r="A496" s="116"/>
      <c r="B496" s="116"/>
      <c r="C496" s="122" t="s">
        <v>11</v>
      </c>
      <c r="D496" s="123" t="s">
        <v>12</v>
      </c>
      <c r="E496" s="124">
        <v>7140</v>
      </c>
      <c r="F496" s="124">
        <v>0</v>
      </c>
      <c r="G496" s="125">
        <f t="shared" si="19"/>
        <v>0</v>
      </c>
    </row>
    <row r="497" spans="1:7" x14ac:dyDescent="0.2">
      <c r="A497" s="116"/>
      <c r="B497" s="116"/>
      <c r="C497" s="122" t="s">
        <v>13</v>
      </c>
      <c r="D497" s="123" t="s">
        <v>14</v>
      </c>
      <c r="E497" s="124">
        <v>982.8</v>
      </c>
      <c r="F497" s="124">
        <v>858.61</v>
      </c>
      <c r="G497" s="125">
        <f t="shared" si="19"/>
        <v>87.363654863654872</v>
      </c>
    </row>
    <row r="498" spans="1:7" ht="13.5" customHeight="1" x14ac:dyDescent="0.2">
      <c r="A498" s="116"/>
      <c r="B498" s="118" t="s">
        <v>15</v>
      </c>
      <c r="C498" s="116"/>
      <c r="D498" s="119" t="s">
        <v>16</v>
      </c>
      <c r="E498" s="120">
        <v>1000</v>
      </c>
      <c r="F498" s="120">
        <v>30</v>
      </c>
      <c r="G498" s="121">
        <f t="shared" si="19"/>
        <v>3</v>
      </c>
    </row>
    <row r="499" spans="1:7" x14ac:dyDescent="0.2">
      <c r="A499" s="116"/>
      <c r="B499" s="116"/>
      <c r="C499" s="122" t="s">
        <v>17</v>
      </c>
      <c r="D499" s="123" t="s">
        <v>18</v>
      </c>
      <c r="E499" s="124">
        <v>1000</v>
      </c>
      <c r="F499" s="124">
        <v>30</v>
      </c>
      <c r="G499" s="125">
        <f t="shared" si="19"/>
        <v>3</v>
      </c>
    </row>
    <row r="500" spans="1:7" ht="13.5" customHeight="1" x14ac:dyDescent="0.2">
      <c r="A500" s="116"/>
      <c r="B500" s="118" t="s">
        <v>27</v>
      </c>
      <c r="C500" s="116"/>
      <c r="D500" s="119" t="s">
        <v>28</v>
      </c>
      <c r="E500" s="120">
        <v>11500</v>
      </c>
      <c r="F500" s="120">
        <v>4658.6400000000003</v>
      </c>
      <c r="G500" s="121">
        <f t="shared" si="19"/>
        <v>40.509913043478264</v>
      </c>
    </row>
    <row r="501" spans="1:7" x14ac:dyDescent="0.2">
      <c r="A501" s="116"/>
      <c r="B501" s="116"/>
      <c r="C501" s="122" t="s">
        <v>29</v>
      </c>
      <c r="D501" s="123" t="s">
        <v>30</v>
      </c>
      <c r="E501" s="124">
        <v>1500</v>
      </c>
      <c r="F501" s="124">
        <v>611.45000000000005</v>
      </c>
      <c r="G501" s="125">
        <f t="shared" si="19"/>
        <v>40.763333333333335</v>
      </c>
    </row>
    <row r="502" spans="1:7" x14ac:dyDescent="0.2">
      <c r="A502" s="116"/>
      <c r="B502" s="116"/>
      <c r="C502" s="122" t="s">
        <v>37</v>
      </c>
      <c r="D502" s="123" t="s">
        <v>38</v>
      </c>
      <c r="E502" s="124">
        <v>10000</v>
      </c>
      <c r="F502" s="124">
        <v>4047.19</v>
      </c>
      <c r="G502" s="125">
        <f t="shared" si="19"/>
        <v>40.471899999999998</v>
      </c>
    </row>
    <row r="503" spans="1:7" ht="13.5" customHeight="1" x14ac:dyDescent="0.2">
      <c r="A503" s="116"/>
      <c r="B503" s="118" t="s">
        <v>168</v>
      </c>
      <c r="C503" s="116"/>
      <c r="D503" s="119" t="s">
        <v>169</v>
      </c>
      <c r="E503" s="120">
        <v>2000</v>
      </c>
      <c r="F503" s="120">
        <v>0</v>
      </c>
      <c r="G503" s="121">
        <f t="shared" si="19"/>
        <v>0</v>
      </c>
    </row>
    <row r="504" spans="1:7" x14ac:dyDescent="0.2">
      <c r="A504" s="116"/>
      <c r="B504" s="116"/>
      <c r="C504" s="122" t="s">
        <v>170</v>
      </c>
      <c r="D504" s="123" t="s">
        <v>171</v>
      </c>
      <c r="E504" s="124">
        <v>2000</v>
      </c>
      <c r="F504" s="124">
        <v>0</v>
      </c>
      <c r="G504" s="125">
        <f t="shared" si="19"/>
        <v>0</v>
      </c>
    </row>
    <row r="505" spans="1:7" ht="14.25" customHeight="1" x14ac:dyDescent="0.2">
      <c r="A505" s="116"/>
      <c r="B505" s="118" t="s">
        <v>89</v>
      </c>
      <c r="C505" s="116"/>
      <c r="D505" s="119" t="s">
        <v>90</v>
      </c>
      <c r="E505" s="120">
        <v>40000</v>
      </c>
      <c r="F505" s="120">
        <v>24977.99</v>
      </c>
      <c r="G505" s="121">
        <f t="shared" si="19"/>
        <v>62.444974999999999</v>
      </c>
    </row>
    <row r="506" spans="1:7" x14ac:dyDescent="0.2">
      <c r="A506" s="116"/>
      <c r="B506" s="116"/>
      <c r="C506" s="122" t="s">
        <v>172</v>
      </c>
      <c r="D506" s="123" t="s">
        <v>173</v>
      </c>
      <c r="E506" s="124">
        <v>40000</v>
      </c>
      <c r="F506" s="124">
        <v>24977.99</v>
      </c>
      <c r="G506" s="125">
        <f t="shared" si="19"/>
        <v>62.444974999999999</v>
      </c>
    </row>
    <row r="507" spans="1:7" ht="13.5" customHeight="1" x14ac:dyDescent="0.2">
      <c r="A507" s="116"/>
      <c r="B507" s="118" t="s">
        <v>47</v>
      </c>
      <c r="C507" s="116"/>
      <c r="D507" s="119" t="s">
        <v>48</v>
      </c>
      <c r="E507" s="120">
        <v>1000500</v>
      </c>
      <c r="F507" s="120">
        <v>799242.74</v>
      </c>
      <c r="G507" s="121">
        <f t="shared" si="19"/>
        <v>79.884331834082957</v>
      </c>
    </row>
    <row r="508" spans="1:7" x14ac:dyDescent="0.2">
      <c r="A508" s="116"/>
      <c r="B508" s="116"/>
      <c r="C508" s="122" t="s">
        <v>174</v>
      </c>
      <c r="D508" s="123" t="s">
        <v>175</v>
      </c>
      <c r="E508" s="124">
        <v>1000000</v>
      </c>
      <c r="F508" s="124">
        <v>799242.74</v>
      </c>
      <c r="G508" s="125">
        <f t="shared" si="19"/>
        <v>79.924273999999997</v>
      </c>
    </row>
    <row r="509" spans="1:7" x14ac:dyDescent="0.2">
      <c r="A509" s="116"/>
      <c r="B509" s="116"/>
      <c r="C509" s="122" t="s">
        <v>49</v>
      </c>
      <c r="D509" s="123" t="s">
        <v>50</v>
      </c>
      <c r="E509" s="124">
        <v>500</v>
      </c>
      <c r="F509" s="124">
        <v>0</v>
      </c>
      <c r="G509" s="125">
        <f t="shared" si="19"/>
        <v>0</v>
      </c>
    </row>
    <row r="510" spans="1:7" ht="11.25" customHeight="1" x14ac:dyDescent="0.2">
      <c r="A510" s="116"/>
      <c r="B510" s="118" t="s">
        <v>53</v>
      </c>
      <c r="C510" s="116"/>
      <c r="D510" s="119" t="s">
        <v>54</v>
      </c>
      <c r="E510" s="120">
        <v>70000</v>
      </c>
      <c r="F510" s="120">
        <v>239600.31</v>
      </c>
      <c r="G510" s="121">
        <f t="shared" si="19"/>
        <v>342.28615714285712</v>
      </c>
    </row>
    <row r="511" spans="1:7" x14ac:dyDescent="0.2">
      <c r="A511" s="116"/>
      <c r="B511" s="116"/>
      <c r="C511" s="122" t="s">
        <v>55</v>
      </c>
      <c r="D511" s="123" t="s">
        <v>56</v>
      </c>
      <c r="E511" s="124">
        <v>70000</v>
      </c>
      <c r="F511" s="124">
        <v>239600.31</v>
      </c>
      <c r="G511" s="125">
        <f t="shared" si="19"/>
        <v>342.28615714285712</v>
      </c>
    </row>
    <row r="512" spans="1:7" x14ac:dyDescent="0.2">
      <c r="A512" s="116"/>
      <c r="B512" s="116"/>
      <c r="C512" s="128" t="s">
        <v>57</v>
      </c>
      <c r="D512" s="123" t="s">
        <v>58</v>
      </c>
      <c r="E512" s="124">
        <v>70000</v>
      </c>
      <c r="F512" s="124">
        <v>239600.31</v>
      </c>
      <c r="G512" s="125">
        <f t="shared" si="19"/>
        <v>342.28615714285712</v>
      </c>
    </row>
    <row r="513" spans="1:14" ht="12.75" customHeight="1" x14ac:dyDescent="0.2">
      <c r="A513" s="173" t="s">
        <v>317</v>
      </c>
      <c r="B513" s="173" t="s">
        <v>234</v>
      </c>
      <c r="C513" s="173"/>
      <c r="D513" s="184" t="s">
        <v>0</v>
      </c>
      <c r="E513" s="173" t="s">
        <v>235</v>
      </c>
      <c r="F513" s="173" t="s">
        <v>236</v>
      </c>
      <c r="G513" s="181" t="s">
        <v>318</v>
      </c>
    </row>
    <row r="514" spans="1:14" x14ac:dyDescent="0.2">
      <c r="A514" s="173"/>
      <c r="B514" s="173"/>
      <c r="C514" s="173"/>
      <c r="D514" s="184"/>
      <c r="E514" s="173"/>
      <c r="F514" s="173"/>
      <c r="G514" s="181"/>
    </row>
    <row r="515" spans="1:14" ht="11.25" customHeight="1" x14ac:dyDescent="0.2">
      <c r="A515" s="173"/>
      <c r="B515" s="173"/>
      <c r="C515" s="173"/>
      <c r="D515" s="184"/>
      <c r="E515" s="173"/>
      <c r="F515" s="173"/>
      <c r="G515" s="181"/>
    </row>
    <row r="516" spans="1:14" ht="16.5" customHeight="1" x14ac:dyDescent="0.2">
      <c r="A516" s="115" t="s">
        <v>176</v>
      </c>
      <c r="B516" s="116"/>
      <c r="C516" s="116"/>
      <c r="D516" s="196" t="s">
        <v>177</v>
      </c>
      <c r="E516" s="176">
        <f>E518+E524+E526+E528+E531+E533+E535+E538</f>
        <v>524473.4</v>
      </c>
      <c r="F516" s="176">
        <f>F518+F524+F526+F528+F531+F533+F535+F538</f>
        <v>311637.61</v>
      </c>
      <c r="G516" s="185">
        <f>F516/E516*100</f>
        <v>59.419144993816651</v>
      </c>
    </row>
    <row r="517" spans="1:14" ht="10.5" customHeight="1" x14ac:dyDescent="0.2">
      <c r="A517" s="115"/>
      <c r="B517" s="116"/>
      <c r="C517" s="116"/>
      <c r="D517" s="197"/>
      <c r="E517" s="177"/>
      <c r="F517" s="177"/>
      <c r="G517" s="186"/>
    </row>
    <row r="518" spans="1:14" ht="13.5" customHeight="1" x14ac:dyDescent="0.2">
      <c r="A518" s="116"/>
      <c r="B518" s="118" t="s">
        <v>3</v>
      </c>
      <c r="C518" s="116"/>
      <c r="D518" s="119" t="s">
        <v>4</v>
      </c>
      <c r="E518" s="120">
        <f>SUM(E519:E523)</f>
        <v>437303.4</v>
      </c>
      <c r="F518" s="120">
        <f>SUM(F519:F523)</f>
        <v>231611.87</v>
      </c>
      <c r="G518" s="121">
        <f t="shared" ref="G518:G540" si="20">F518/E518*100</f>
        <v>52.963656353918118</v>
      </c>
    </row>
    <row r="519" spans="1:14" x14ac:dyDescent="0.2">
      <c r="A519" s="116"/>
      <c r="B519" s="116"/>
      <c r="C519" s="122" t="s">
        <v>5</v>
      </c>
      <c r="D519" s="123" t="s">
        <v>6</v>
      </c>
      <c r="E519" s="124">
        <v>268340</v>
      </c>
      <c r="F519" s="124">
        <v>225898.35</v>
      </c>
      <c r="G519" s="125">
        <f t="shared" si="20"/>
        <v>84.183628978162034</v>
      </c>
    </row>
    <row r="520" spans="1:14" x14ac:dyDescent="0.2">
      <c r="A520" s="116"/>
      <c r="B520" s="116"/>
      <c r="C520" s="122" t="s">
        <v>7</v>
      </c>
      <c r="D520" s="123" t="s">
        <v>8</v>
      </c>
      <c r="E520" s="124">
        <v>36180</v>
      </c>
      <c r="F520" s="124">
        <v>213.74</v>
      </c>
      <c r="G520" s="125">
        <f t="shared" si="20"/>
        <v>0.59076838032061907</v>
      </c>
    </row>
    <row r="521" spans="1:14" x14ac:dyDescent="0.2">
      <c r="A521" s="116"/>
      <c r="B521" s="116"/>
      <c r="C521" s="122" t="s">
        <v>9</v>
      </c>
      <c r="D521" s="123" t="s">
        <v>10</v>
      </c>
      <c r="E521" s="124">
        <v>94410</v>
      </c>
      <c r="F521" s="124">
        <v>558.1</v>
      </c>
      <c r="G521" s="125">
        <f t="shared" si="20"/>
        <v>0.5911450058256541</v>
      </c>
    </row>
    <row r="522" spans="1:14" x14ac:dyDescent="0.2">
      <c r="A522" s="116"/>
      <c r="B522" s="116"/>
      <c r="C522" s="122" t="s">
        <v>11</v>
      </c>
      <c r="D522" s="123" t="s">
        <v>12</v>
      </c>
      <c r="E522" s="124">
        <v>33670</v>
      </c>
      <c r="F522" s="124">
        <v>832.6</v>
      </c>
      <c r="G522" s="125">
        <f t="shared" si="20"/>
        <v>2.472824472824473</v>
      </c>
    </row>
    <row r="523" spans="1:14" x14ac:dyDescent="0.2">
      <c r="A523" s="116"/>
      <c r="B523" s="116"/>
      <c r="C523" s="122" t="s">
        <v>13</v>
      </c>
      <c r="D523" s="123" t="s">
        <v>14</v>
      </c>
      <c r="E523" s="124">
        <v>4703.3999999999996</v>
      </c>
      <c r="F523" s="124">
        <v>4109.08</v>
      </c>
      <c r="G523" s="125">
        <f t="shared" si="20"/>
        <v>87.364034528213637</v>
      </c>
    </row>
    <row r="524" spans="1:14" ht="13.5" customHeight="1" x14ac:dyDescent="0.2">
      <c r="A524" s="116"/>
      <c r="B524" s="118" t="s">
        <v>15</v>
      </c>
      <c r="C524" s="116"/>
      <c r="D524" s="119" t="s">
        <v>16</v>
      </c>
      <c r="E524" s="120">
        <v>2000</v>
      </c>
      <c r="F524" s="120">
        <v>1780</v>
      </c>
      <c r="G524" s="121">
        <f t="shared" si="20"/>
        <v>89</v>
      </c>
    </row>
    <row r="525" spans="1:14" x14ac:dyDescent="0.2">
      <c r="A525" s="116"/>
      <c r="B525" s="116"/>
      <c r="C525" s="122" t="s">
        <v>17</v>
      </c>
      <c r="D525" s="123" t="s">
        <v>18</v>
      </c>
      <c r="E525" s="124">
        <v>2000</v>
      </c>
      <c r="F525" s="124">
        <v>1780</v>
      </c>
      <c r="G525" s="125">
        <f t="shared" si="20"/>
        <v>89</v>
      </c>
    </row>
    <row r="526" spans="1:14" ht="13.5" customHeight="1" x14ac:dyDescent="0.2">
      <c r="A526" s="116"/>
      <c r="B526" s="118" t="s">
        <v>19</v>
      </c>
      <c r="C526" s="116"/>
      <c r="D526" s="119" t="s">
        <v>20</v>
      </c>
      <c r="E526" s="120">
        <v>7600</v>
      </c>
      <c r="F526" s="120">
        <v>7331.37</v>
      </c>
      <c r="G526" s="121">
        <f t="shared" si="20"/>
        <v>96.4653947368421</v>
      </c>
    </row>
    <row r="527" spans="1:14" x14ac:dyDescent="0.2">
      <c r="A527" s="116"/>
      <c r="B527" s="116"/>
      <c r="C527" s="122" t="s">
        <v>122</v>
      </c>
      <c r="D527" s="123" t="s">
        <v>123</v>
      </c>
      <c r="E527" s="124">
        <v>7600</v>
      </c>
      <c r="F527" s="124">
        <v>7331.37</v>
      </c>
      <c r="G527" s="125">
        <f t="shared" si="20"/>
        <v>96.4653947368421</v>
      </c>
      <c r="M527" s="132"/>
      <c r="N527" s="132"/>
    </row>
    <row r="528" spans="1:14" ht="13.5" customHeight="1" x14ac:dyDescent="0.2">
      <c r="A528" s="116"/>
      <c r="B528" s="118" t="s">
        <v>27</v>
      </c>
      <c r="C528" s="116"/>
      <c r="D528" s="119" t="s">
        <v>28</v>
      </c>
      <c r="E528" s="120">
        <v>2570</v>
      </c>
      <c r="F528" s="120">
        <v>2494.39</v>
      </c>
      <c r="G528" s="121">
        <f t="shared" si="20"/>
        <v>97.0579766536965</v>
      </c>
      <c r="M528" s="134"/>
      <c r="N528" s="134"/>
    </row>
    <row r="529" spans="1:14" x14ac:dyDescent="0.2">
      <c r="A529" s="116"/>
      <c r="B529" s="116"/>
      <c r="C529" s="122" t="s">
        <v>29</v>
      </c>
      <c r="D529" s="123" t="s">
        <v>30</v>
      </c>
      <c r="E529" s="124">
        <v>1570</v>
      </c>
      <c r="F529" s="124">
        <v>1564.3</v>
      </c>
      <c r="G529" s="125">
        <f t="shared" si="20"/>
        <v>99.636942675159233</v>
      </c>
      <c r="M529" s="134"/>
      <c r="N529" s="134"/>
    </row>
    <row r="530" spans="1:14" x14ac:dyDescent="0.2">
      <c r="A530" s="116"/>
      <c r="B530" s="116"/>
      <c r="C530" s="122">
        <v>4149</v>
      </c>
      <c r="D530" s="123" t="s">
        <v>38</v>
      </c>
      <c r="E530" s="124">
        <v>1000</v>
      </c>
      <c r="F530" s="124">
        <v>930.09</v>
      </c>
      <c r="G530" s="125">
        <f t="shared" si="20"/>
        <v>93.009000000000015</v>
      </c>
      <c r="M530" s="134"/>
      <c r="N530" s="134"/>
    </row>
    <row r="531" spans="1:14" ht="13.5" customHeight="1" x14ac:dyDescent="0.2">
      <c r="A531" s="116"/>
      <c r="B531" s="118" t="s">
        <v>39</v>
      </c>
      <c r="C531" s="116"/>
      <c r="D531" s="119" t="s">
        <v>40</v>
      </c>
      <c r="E531" s="120">
        <v>10000</v>
      </c>
      <c r="F531" s="120">
        <v>2940.41</v>
      </c>
      <c r="G531" s="121">
        <f t="shared" si="20"/>
        <v>29.4041</v>
      </c>
    </row>
    <row r="532" spans="1:14" x14ac:dyDescent="0.2">
      <c r="A532" s="116"/>
      <c r="B532" s="116"/>
      <c r="C532" s="122" t="s">
        <v>41</v>
      </c>
      <c r="D532" s="123" t="s">
        <v>42</v>
      </c>
      <c r="E532" s="124">
        <v>10000</v>
      </c>
      <c r="F532" s="124">
        <v>2940.41</v>
      </c>
      <c r="G532" s="125">
        <f t="shared" si="20"/>
        <v>29.4041</v>
      </c>
    </row>
    <row r="533" spans="1:14" x14ac:dyDescent="0.2">
      <c r="A533" s="116"/>
      <c r="B533" s="118">
        <v>419</v>
      </c>
      <c r="C533" s="122"/>
      <c r="D533" s="119" t="s">
        <v>90</v>
      </c>
      <c r="E533" s="120">
        <v>2000</v>
      </c>
      <c r="F533" s="120">
        <v>893.82</v>
      </c>
      <c r="G533" s="125">
        <f t="shared" si="20"/>
        <v>44.691000000000003</v>
      </c>
    </row>
    <row r="534" spans="1:14" x14ac:dyDescent="0.2">
      <c r="A534" s="116"/>
      <c r="B534" s="116"/>
      <c r="C534" s="122">
        <v>4196</v>
      </c>
      <c r="D534" s="123" t="s">
        <v>125</v>
      </c>
      <c r="E534" s="124">
        <v>2000</v>
      </c>
      <c r="F534" s="124">
        <v>893.82</v>
      </c>
      <c r="G534" s="125">
        <f t="shared" si="20"/>
        <v>44.691000000000003</v>
      </c>
    </row>
    <row r="535" spans="1:14" ht="13.5" customHeight="1" x14ac:dyDescent="0.2">
      <c r="A535" s="116"/>
      <c r="B535" s="118" t="s">
        <v>47</v>
      </c>
      <c r="C535" s="116"/>
      <c r="D535" s="119" t="s">
        <v>48</v>
      </c>
      <c r="E535" s="120">
        <v>3000</v>
      </c>
      <c r="F535" s="120">
        <v>2184.65</v>
      </c>
      <c r="G535" s="121">
        <f t="shared" si="20"/>
        <v>72.821666666666673</v>
      </c>
    </row>
    <row r="536" spans="1:14" x14ac:dyDescent="0.2">
      <c r="A536" s="116"/>
      <c r="B536" s="116"/>
      <c r="C536" s="122" t="s">
        <v>49</v>
      </c>
      <c r="D536" s="123" t="s">
        <v>50</v>
      </c>
      <c r="E536" s="124">
        <v>2000</v>
      </c>
      <c r="F536" s="124">
        <v>1989.95</v>
      </c>
      <c r="G536" s="125">
        <f t="shared" si="20"/>
        <v>99.497500000000002</v>
      </c>
    </row>
    <row r="537" spans="1:14" x14ac:dyDescent="0.2">
      <c r="A537" s="116"/>
      <c r="B537" s="116"/>
      <c r="C537" s="122" t="s">
        <v>133</v>
      </c>
      <c r="D537" s="123" t="s">
        <v>134</v>
      </c>
      <c r="E537" s="124">
        <v>1000</v>
      </c>
      <c r="F537" s="124">
        <v>194.7</v>
      </c>
      <c r="G537" s="125">
        <f t="shared" si="20"/>
        <v>19.47</v>
      </c>
    </row>
    <row r="538" spans="1:14" ht="13.5" customHeight="1" x14ac:dyDescent="0.2">
      <c r="A538" s="116"/>
      <c r="B538" s="118" t="s">
        <v>53</v>
      </c>
      <c r="C538" s="116"/>
      <c r="D538" s="119" t="s">
        <v>54</v>
      </c>
      <c r="E538" s="120">
        <v>60000</v>
      </c>
      <c r="F538" s="120">
        <v>62401.1</v>
      </c>
      <c r="G538" s="121">
        <f t="shared" si="20"/>
        <v>104.00183333333332</v>
      </c>
    </row>
    <row r="539" spans="1:14" x14ac:dyDescent="0.2">
      <c r="A539" s="116"/>
      <c r="B539" s="116"/>
      <c r="C539" s="122" t="s">
        <v>55</v>
      </c>
      <c r="D539" s="123" t="s">
        <v>56</v>
      </c>
      <c r="E539" s="124">
        <v>60000</v>
      </c>
      <c r="F539" s="124">
        <v>62401.1</v>
      </c>
      <c r="G539" s="125">
        <f t="shared" si="20"/>
        <v>104.00183333333332</v>
      </c>
    </row>
    <row r="540" spans="1:14" x14ac:dyDescent="0.2">
      <c r="A540" s="116"/>
      <c r="B540" s="116"/>
      <c r="C540" s="128" t="s">
        <v>57</v>
      </c>
      <c r="D540" s="123" t="s">
        <v>58</v>
      </c>
      <c r="E540" s="124">
        <v>60000</v>
      </c>
      <c r="F540" s="124">
        <v>62401.1</v>
      </c>
      <c r="G540" s="125">
        <f t="shared" si="20"/>
        <v>104.00183333333332</v>
      </c>
    </row>
    <row r="541" spans="1:14" ht="14.25" customHeight="1" x14ac:dyDescent="0.2">
      <c r="A541" s="173" t="s">
        <v>317</v>
      </c>
      <c r="B541" s="173" t="s">
        <v>234</v>
      </c>
      <c r="C541" s="173"/>
      <c r="D541" s="184" t="s">
        <v>0</v>
      </c>
      <c r="E541" s="173" t="s">
        <v>235</v>
      </c>
      <c r="F541" s="173" t="s">
        <v>236</v>
      </c>
      <c r="G541" s="181" t="s">
        <v>318</v>
      </c>
    </row>
    <row r="542" spans="1:14" x14ac:dyDescent="0.2">
      <c r="A542" s="173"/>
      <c r="B542" s="173"/>
      <c r="C542" s="173"/>
      <c r="D542" s="184"/>
      <c r="E542" s="173"/>
      <c r="F542" s="173"/>
      <c r="G542" s="181"/>
    </row>
    <row r="543" spans="1:14" ht="21" customHeight="1" x14ac:dyDescent="0.2">
      <c r="A543" s="173"/>
      <c r="B543" s="173"/>
      <c r="C543" s="173"/>
      <c r="D543" s="184"/>
      <c r="E543" s="173"/>
      <c r="F543" s="173"/>
      <c r="G543" s="181"/>
    </row>
    <row r="544" spans="1:14" ht="16.5" customHeight="1" x14ac:dyDescent="0.2">
      <c r="A544" s="115" t="s">
        <v>178</v>
      </c>
      <c r="B544" s="116"/>
      <c r="C544" s="116"/>
      <c r="D544" s="196" t="s">
        <v>179</v>
      </c>
      <c r="E544" s="176">
        <f>E546+E552+E554+E557+E560</f>
        <v>201837.08</v>
      </c>
      <c r="F544" s="176">
        <f>F546+F552+F554+F557+F560</f>
        <v>138658.82</v>
      </c>
      <c r="G544" s="185">
        <f>F544/E544*100</f>
        <v>68.698387828440659</v>
      </c>
    </row>
    <row r="545" spans="1:7" ht="12.75" customHeight="1" x14ac:dyDescent="0.2">
      <c r="A545" s="115"/>
      <c r="B545" s="116"/>
      <c r="C545" s="116"/>
      <c r="D545" s="197"/>
      <c r="E545" s="177"/>
      <c r="F545" s="177"/>
      <c r="G545" s="186"/>
    </row>
    <row r="546" spans="1:7" ht="13.5" customHeight="1" x14ac:dyDescent="0.2">
      <c r="A546" s="116"/>
      <c r="B546" s="118" t="s">
        <v>3</v>
      </c>
      <c r="C546" s="116"/>
      <c r="D546" s="119" t="s">
        <v>4</v>
      </c>
      <c r="E546" s="120">
        <f>SUM(E547:E551)</f>
        <v>165037.07999999999</v>
      </c>
      <c r="F546" s="120">
        <f>SUM(F547:F551)</f>
        <v>94727.47</v>
      </c>
      <c r="G546" s="121">
        <f t="shared" ref="G546:G562" si="21">F546/E546*100</f>
        <v>57.397689052666237</v>
      </c>
    </row>
    <row r="547" spans="1:7" x14ac:dyDescent="0.2">
      <c r="A547" s="116"/>
      <c r="B547" s="116"/>
      <c r="C547" s="122" t="s">
        <v>5</v>
      </c>
      <c r="D547" s="123" t="s">
        <v>6</v>
      </c>
      <c r="E547" s="124">
        <v>100108</v>
      </c>
      <c r="F547" s="124">
        <v>93169.7</v>
      </c>
      <c r="G547" s="125">
        <f t="shared" si="21"/>
        <v>93.06918527989771</v>
      </c>
    </row>
    <row r="548" spans="1:7" x14ac:dyDescent="0.2">
      <c r="A548" s="116"/>
      <c r="B548" s="116"/>
      <c r="C548" s="122" t="s">
        <v>7</v>
      </c>
      <c r="D548" s="123" t="s">
        <v>8</v>
      </c>
      <c r="E548" s="124">
        <v>13716</v>
      </c>
      <c r="F548" s="124">
        <v>0</v>
      </c>
      <c r="G548" s="125">
        <f t="shared" si="21"/>
        <v>0</v>
      </c>
    </row>
    <row r="549" spans="1:7" x14ac:dyDescent="0.2">
      <c r="A549" s="116"/>
      <c r="B549" s="116"/>
      <c r="C549" s="122" t="s">
        <v>9</v>
      </c>
      <c r="D549" s="123" t="s">
        <v>10</v>
      </c>
      <c r="E549" s="124">
        <v>36576</v>
      </c>
      <c r="F549" s="124">
        <v>0</v>
      </c>
      <c r="G549" s="125">
        <f t="shared" si="21"/>
        <v>0</v>
      </c>
    </row>
    <row r="550" spans="1:7" x14ac:dyDescent="0.2">
      <c r="A550" s="116"/>
      <c r="B550" s="116"/>
      <c r="C550" s="122" t="s">
        <v>11</v>
      </c>
      <c r="D550" s="123" t="s">
        <v>12</v>
      </c>
      <c r="E550" s="124">
        <v>12854</v>
      </c>
      <c r="F550" s="124">
        <v>0</v>
      </c>
      <c r="G550" s="125">
        <f t="shared" si="21"/>
        <v>0</v>
      </c>
    </row>
    <row r="551" spans="1:7" x14ac:dyDescent="0.2">
      <c r="A551" s="116"/>
      <c r="B551" s="116"/>
      <c r="C551" s="122" t="s">
        <v>13</v>
      </c>
      <c r="D551" s="123" t="s">
        <v>14</v>
      </c>
      <c r="E551" s="124">
        <v>1783.08</v>
      </c>
      <c r="F551" s="124">
        <v>1557.77</v>
      </c>
      <c r="G551" s="125">
        <f t="shared" si="21"/>
        <v>87.36399937187339</v>
      </c>
    </row>
    <row r="552" spans="1:7" ht="13.5" customHeight="1" x14ac:dyDescent="0.2">
      <c r="A552" s="116"/>
      <c r="B552" s="118" t="s">
        <v>15</v>
      </c>
      <c r="C552" s="116"/>
      <c r="D552" s="119" t="s">
        <v>16</v>
      </c>
      <c r="E552" s="120">
        <v>3100</v>
      </c>
      <c r="F552" s="120">
        <v>3090</v>
      </c>
      <c r="G552" s="121">
        <f t="shared" si="21"/>
        <v>99.677419354838719</v>
      </c>
    </row>
    <row r="553" spans="1:7" x14ac:dyDescent="0.2">
      <c r="A553" s="116"/>
      <c r="B553" s="116"/>
      <c r="C553" s="122" t="s">
        <v>17</v>
      </c>
      <c r="D553" s="123" t="s">
        <v>18</v>
      </c>
      <c r="E553" s="124">
        <v>3100</v>
      </c>
      <c r="F553" s="124">
        <v>3090</v>
      </c>
      <c r="G553" s="125">
        <f t="shared" si="21"/>
        <v>99.677419354838719</v>
      </c>
    </row>
    <row r="554" spans="1:7" ht="13.5" customHeight="1" x14ac:dyDescent="0.2">
      <c r="A554" s="116"/>
      <c r="B554" s="118" t="s">
        <v>27</v>
      </c>
      <c r="C554" s="116"/>
      <c r="D554" s="119" t="s">
        <v>28</v>
      </c>
      <c r="E554" s="120">
        <v>2500</v>
      </c>
      <c r="F554" s="120">
        <v>1959.69</v>
      </c>
      <c r="G554" s="121">
        <f t="shared" si="21"/>
        <v>78.387600000000006</v>
      </c>
    </row>
    <row r="555" spans="1:7" x14ac:dyDescent="0.2">
      <c r="A555" s="116"/>
      <c r="B555" s="116"/>
      <c r="C555" s="122" t="s">
        <v>29</v>
      </c>
      <c r="D555" s="123" t="s">
        <v>30</v>
      </c>
      <c r="E555" s="124">
        <v>500</v>
      </c>
      <c r="F555" s="124">
        <v>354.2</v>
      </c>
      <c r="G555" s="125">
        <f t="shared" si="21"/>
        <v>70.84</v>
      </c>
    </row>
    <row r="556" spans="1:7" x14ac:dyDescent="0.2">
      <c r="A556" s="116"/>
      <c r="B556" s="116"/>
      <c r="C556" s="122">
        <v>4149</v>
      </c>
      <c r="D556" s="123" t="s">
        <v>38</v>
      </c>
      <c r="E556" s="124">
        <v>2000</v>
      </c>
      <c r="F556" s="124">
        <v>1605.49</v>
      </c>
      <c r="G556" s="125">
        <f t="shared" si="21"/>
        <v>80.274500000000003</v>
      </c>
    </row>
    <row r="557" spans="1:7" ht="13.5" customHeight="1" x14ac:dyDescent="0.2">
      <c r="A557" s="116"/>
      <c r="B557" s="118" t="s">
        <v>47</v>
      </c>
      <c r="C557" s="116"/>
      <c r="D557" s="119" t="s">
        <v>48</v>
      </c>
      <c r="E557" s="120">
        <v>1200</v>
      </c>
      <c r="F557" s="120">
        <v>917.83</v>
      </c>
      <c r="G557" s="121">
        <f t="shared" si="21"/>
        <v>76.485833333333346</v>
      </c>
    </row>
    <row r="558" spans="1:7" x14ac:dyDescent="0.2">
      <c r="A558" s="116"/>
      <c r="B558" s="116"/>
      <c r="C558" s="122" t="s">
        <v>49</v>
      </c>
      <c r="D558" s="123" t="s">
        <v>50</v>
      </c>
      <c r="E558" s="124">
        <v>1000</v>
      </c>
      <c r="F558" s="124">
        <v>917.83</v>
      </c>
      <c r="G558" s="125">
        <f t="shared" si="21"/>
        <v>91.783000000000001</v>
      </c>
    </row>
    <row r="559" spans="1:7" x14ac:dyDescent="0.2">
      <c r="A559" s="116"/>
      <c r="B559" s="116"/>
      <c r="C559" s="122" t="s">
        <v>133</v>
      </c>
      <c r="D559" s="123" t="s">
        <v>134</v>
      </c>
      <c r="E559" s="124">
        <v>200</v>
      </c>
      <c r="F559" s="124">
        <v>0</v>
      </c>
      <c r="G559" s="125">
        <f t="shared" si="21"/>
        <v>0</v>
      </c>
    </row>
    <row r="560" spans="1:7" ht="13.5" customHeight="1" x14ac:dyDescent="0.2">
      <c r="A560" s="116"/>
      <c r="B560" s="118" t="s">
        <v>53</v>
      </c>
      <c r="C560" s="116"/>
      <c r="D560" s="119" t="s">
        <v>54</v>
      </c>
      <c r="E560" s="120">
        <v>30000</v>
      </c>
      <c r="F560" s="120">
        <v>37963.83</v>
      </c>
      <c r="G560" s="121">
        <f t="shared" si="21"/>
        <v>126.54610000000002</v>
      </c>
    </row>
    <row r="561" spans="1:7" x14ac:dyDescent="0.2">
      <c r="A561" s="116"/>
      <c r="B561" s="116"/>
      <c r="C561" s="122" t="s">
        <v>55</v>
      </c>
      <c r="D561" s="123" t="s">
        <v>56</v>
      </c>
      <c r="E561" s="124">
        <v>30000</v>
      </c>
      <c r="F561" s="124">
        <v>37963.83</v>
      </c>
      <c r="G561" s="125">
        <f t="shared" si="21"/>
        <v>126.54610000000002</v>
      </c>
    </row>
    <row r="562" spans="1:7" x14ac:dyDescent="0.2">
      <c r="A562" s="116"/>
      <c r="B562" s="116"/>
      <c r="C562" s="128" t="s">
        <v>57</v>
      </c>
      <c r="D562" s="123" t="s">
        <v>58</v>
      </c>
      <c r="E562" s="124">
        <v>30000</v>
      </c>
      <c r="F562" s="124">
        <v>37963.83</v>
      </c>
      <c r="G562" s="125">
        <f t="shared" si="21"/>
        <v>126.54610000000002</v>
      </c>
    </row>
    <row r="563" spans="1:7" x14ac:dyDescent="0.2">
      <c r="A563" s="173" t="s">
        <v>317</v>
      </c>
      <c r="B563" s="173" t="s">
        <v>234</v>
      </c>
      <c r="C563" s="173"/>
      <c r="D563" s="184" t="s">
        <v>0</v>
      </c>
      <c r="E563" s="173" t="s">
        <v>235</v>
      </c>
      <c r="F563" s="173" t="s">
        <v>236</v>
      </c>
      <c r="G563" s="181" t="s">
        <v>318</v>
      </c>
    </row>
    <row r="564" spans="1:7" x14ac:dyDescent="0.2">
      <c r="A564" s="173"/>
      <c r="B564" s="173"/>
      <c r="C564" s="173"/>
      <c r="D564" s="184"/>
      <c r="E564" s="173"/>
      <c r="F564" s="173"/>
      <c r="G564" s="181"/>
    </row>
    <row r="565" spans="1:7" ht="11.25" customHeight="1" x14ac:dyDescent="0.2">
      <c r="A565" s="173"/>
      <c r="B565" s="173"/>
      <c r="C565" s="173"/>
      <c r="D565" s="184"/>
      <c r="E565" s="173"/>
      <c r="F565" s="173"/>
      <c r="G565" s="181"/>
    </row>
    <row r="566" spans="1:7" ht="16.5" customHeight="1" x14ac:dyDescent="0.2">
      <c r="A566" s="115" t="s">
        <v>180</v>
      </c>
      <c r="B566" s="116"/>
      <c r="C566" s="116"/>
      <c r="D566" s="196" t="s">
        <v>338</v>
      </c>
      <c r="E566" s="176">
        <f>E568+E576+E579+E574+E581</f>
        <v>19824.560000000001</v>
      </c>
      <c r="F566" s="176">
        <f>F568+F576+F579+F574+F581</f>
        <v>11540.59</v>
      </c>
      <c r="G566" s="185">
        <f>F566/E566*100</f>
        <v>58.213599696538033</v>
      </c>
    </row>
    <row r="567" spans="1:7" ht="15" customHeight="1" x14ac:dyDescent="0.2">
      <c r="A567" s="115"/>
      <c r="B567" s="116"/>
      <c r="C567" s="116"/>
      <c r="D567" s="197"/>
      <c r="E567" s="177"/>
      <c r="F567" s="177"/>
      <c r="G567" s="186"/>
    </row>
    <row r="568" spans="1:7" ht="13.5" customHeight="1" x14ac:dyDescent="0.2">
      <c r="A568" s="116"/>
      <c r="B568" s="118" t="s">
        <v>3</v>
      </c>
      <c r="C568" s="116"/>
      <c r="D568" s="119" t="s">
        <v>4</v>
      </c>
      <c r="E568" s="120">
        <f>SUM(E569:E573)</f>
        <v>18424.560000000001</v>
      </c>
      <c r="F568" s="120">
        <f>SUM(F569:F573)</f>
        <v>10427.59</v>
      </c>
      <c r="G568" s="121">
        <f t="shared" ref="G568:G583" si="22">F568/E568*100</f>
        <v>56.596141237565512</v>
      </c>
    </row>
    <row r="569" spans="1:7" x14ac:dyDescent="0.2">
      <c r="A569" s="116"/>
      <c r="B569" s="116"/>
      <c r="C569" s="122" t="s">
        <v>5</v>
      </c>
      <c r="D569" s="123" t="s">
        <v>6</v>
      </c>
      <c r="E569" s="124">
        <v>11256</v>
      </c>
      <c r="F569" s="124">
        <v>10255.870000000001</v>
      </c>
      <c r="G569" s="125">
        <f t="shared" si="22"/>
        <v>91.114694385216779</v>
      </c>
    </row>
    <row r="570" spans="1:7" x14ac:dyDescent="0.2">
      <c r="A570" s="116"/>
      <c r="B570" s="116"/>
      <c r="C570" s="122">
        <v>4112</v>
      </c>
      <c r="D570" s="123" t="s">
        <v>8</v>
      </c>
      <c r="E570" s="124">
        <v>1512</v>
      </c>
      <c r="F570" s="124">
        <v>0</v>
      </c>
      <c r="G570" s="125">
        <f t="shared" si="22"/>
        <v>0</v>
      </c>
    </row>
    <row r="571" spans="1:7" x14ac:dyDescent="0.2">
      <c r="A571" s="116"/>
      <c r="B571" s="116"/>
      <c r="C571" s="122">
        <v>4113</v>
      </c>
      <c r="D571" s="123" t="s">
        <v>302</v>
      </c>
      <c r="E571" s="124">
        <v>4032</v>
      </c>
      <c r="F571" s="124">
        <v>0</v>
      </c>
      <c r="G571" s="125">
        <f t="shared" si="22"/>
        <v>0</v>
      </c>
    </row>
    <row r="572" spans="1:7" x14ac:dyDescent="0.2">
      <c r="A572" s="116"/>
      <c r="B572" s="116"/>
      <c r="C572" s="122">
        <v>4114</v>
      </c>
      <c r="D572" s="123" t="s">
        <v>303</v>
      </c>
      <c r="E572" s="124">
        <v>1428</v>
      </c>
      <c r="F572" s="124">
        <v>0</v>
      </c>
      <c r="G572" s="125">
        <f t="shared" si="22"/>
        <v>0</v>
      </c>
    </row>
    <row r="573" spans="1:7" x14ac:dyDescent="0.2">
      <c r="A573" s="116"/>
      <c r="B573" s="116"/>
      <c r="C573" s="122">
        <v>4115</v>
      </c>
      <c r="D573" s="123" t="s">
        <v>14</v>
      </c>
      <c r="E573" s="124">
        <v>196.56</v>
      </c>
      <c r="F573" s="124">
        <v>171.72</v>
      </c>
      <c r="G573" s="125">
        <f t="shared" si="22"/>
        <v>87.362637362637358</v>
      </c>
    </row>
    <row r="574" spans="1:7" x14ac:dyDescent="0.2">
      <c r="A574" s="116"/>
      <c r="B574" s="118">
        <v>412</v>
      </c>
      <c r="C574" s="116"/>
      <c r="D574" s="119" t="s">
        <v>16</v>
      </c>
      <c r="E574" s="120">
        <v>100</v>
      </c>
      <c r="F574" s="120">
        <v>60</v>
      </c>
      <c r="G574" s="121">
        <f t="shared" si="22"/>
        <v>60</v>
      </c>
    </row>
    <row r="575" spans="1:7" x14ac:dyDescent="0.2">
      <c r="A575" s="116"/>
      <c r="B575" s="118"/>
      <c r="C575" s="122">
        <v>4127</v>
      </c>
      <c r="D575" s="123" t="s">
        <v>18</v>
      </c>
      <c r="E575" s="124">
        <v>100</v>
      </c>
      <c r="F575" s="124">
        <v>60</v>
      </c>
      <c r="G575" s="125">
        <f t="shared" si="22"/>
        <v>60</v>
      </c>
    </row>
    <row r="576" spans="1:7" ht="13.5" customHeight="1" x14ac:dyDescent="0.2">
      <c r="A576" s="116"/>
      <c r="B576" s="118" t="s">
        <v>27</v>
      </c>
      <c r="C576" s="116"/>
      <c r="D576" s="119" t="s">
        <v>28</v>
      </c>
      <c r="E576" s="120">
        <v>200</v>
      </c>
      <c r="F576" s="120">
        <v>90</v>
      </c>
      <c r="G576" s="121">
        <f t="shared" si="22"/>
        <v>45</v>
      </c>
    </row>
    <row r="577" spans="1:7" x14ac:dyDescent="0.2">
      <c r="A577" s="116"/>
      <c r="B577" s="116"/>
      <c r="C577" s="122" t="s">
        <v>29</v>
      </c>
      <c r="D577" s="123" t="s">
        <v>30</v>
      </c>
      <c r="E577" s="124">
        <v>100</v>
      </c>
      <c r="F577" s="124">
        <v>90</v>
      </c>
      <c r="G577" s="125">
        <f t="shared" si="22"/>
        <v>90</v>
      </c>
    </row>
    <row r="578" spans="1:7" x14ac:dyDescent="0.2">
      <c r="A578" s="116"/>
      <c r="B578" s="116"/>
      <c r="C578" s="122">
        <v>4149</v>
      </c>
      <c r="D578" s="123" t="s">
        <v>38</v>
      </c>
      <c r="E578" s="124">
        <v>100</v>
      </c>
      <c r="F578" s="124">
        <v>0</v>
      </c>
      <c r="G578" s="125">
        <f t="shared" si="22"/>
        <v>0</v>
      </c>
    </row>
    <row r="579" spans="1:7" ht="13.5" customHeight="1" x14ac:dyDescent="0.2">
      <c r="A579" s="116"/>
      <c r="B579" s="118" t="s">
        <v>47</v>
      </c>
      <c r="C579" s="116"/>
      <c r="D579" s="119" t="s">
        <v>48</v>
      </c>
      <c r="E579" s="120">
        <v>100</v>
      </c>
      <c r="F579" s="120">
        <v>0</v>
      </c>
      <c r="G579" s="121">
        <f t="shared" si="22"/>
        <v>0</v>
      </c>
    </row>
    <row r="580" spans="1:7" x14ac:dyDescent="0.2">
      <c r="A580" s="116"/>
      <c r="B580" s="116"/>
      <c r="C580" s="122" t="s">
        <v>49</v>
      </c>
      <c r="D580" s="123" t="s">
        <v>50</v>
      </c>
      <c r="E580" s="124">
        <v>100</v>
      </c>
      <c r="F580" s="124">
        <v>0</v>
      </c>
      <c r="G580" s="125">
        <f t="shared" si="22"/>
        <v>0</v>
      </c>
    </row>
    <row r="581" spans="1:7" ht="12.75" customHeight="1" x14ac:dyDescent="0.2">
      <c r="A581" s="116"/>
      <c r="B581" s="118" t="s">
        <v>53</v>
      </c>
      <c r="C581" s="116"/>
      <c r="D581" s="119" t="s">
        <v>54</v>
      </c>
      <c r="E581" s="120">
        <v>1000</v>
      </c>
      <c r="F581" s="120">
        <v>963</v>
      </c>
      <c r="G581" s="121">
        <f t="shared" si="22"/>
        <v>96.3</v>
      </c>
    </row>
    <row r="582" spans="1:7" x14ac:dyDescent="0.2">
      <c r="A582" s="116"/>
      <c r="B582" s="116"/>
      <c r="C582" s="122" t="s">
        <v>55</v>
      </c>
      <c r="D582" s="123" t="s">
        <v>56</v>
      </c>
      <c r="E582" s="124">
        <v>1000</v>
      </c>
      <c r="F582" s="124">
        <v>963</v>
      </c>
      <c r="G582" s="125">
        <f t="shared" si="22"/>
        <v>96.3</v>
      </c>
    </row>
    <row r="583" spans="1:7" ht="16.5" customHeight="1" x14ac:dyDescent="0.2">
      <c r="A583" s="116"/>
      <c r="B583" s="116"/>
      <c r="C583" s="128" t="s">
        <v>57</v>
      </c>
      <c r="D583" s="123" t="s">
        <v>58</v>
      </c>
      <c r="E583" s="124">
        <v>1000</v>
      </c>
      <c r="F583" s="124">
        <v>963</v>
      </c>
      <c r="G583" s="125">
        <f t="shared" si="22"/>
        <v>96.3</v>
      </c>
    </row>
    <row r="584" spans="1:7" ht="16.5" customHeight="1" x14ac:dyDescent="0.2">
      <c r="A584" s="193" t="s">
        <v>317</v>
      </c>
      <c r="B584" s="277" t="s">
        <v>234</v>
      </c>
      <c r="C584" s="278"/>
      <c r="D584" s="217" t="s">
        <v>0</v>
      </c>
      <c r="E584" s="193" t="s">
        <v>235</v>
      </c>
      <c r="F584" s="193" t="s">
        <v>236</v>
      </c>
      <c r="G584" s="187" t="s">
        <v>318</v>
      </c>
    </row>
    <row r="585" spans="1:7" ht="11.25" customHeight="1" x14ac:dyDescent="0.2">
      <c r="A585" s="194"/>
      <c r="B585" s="279"/>
      <c r="C585" s="280"/>
      <c r="D585" s="218"/>
      <c r="E585" s="194"/>
      <c r="F585" s="194"/>
      <c r="G585" s="188"/>
    </row>
    <row r="586" spans="1:7" ht="13.5" customHeight="1" x14ac:dyDescent="0.2">
      <c r="A586" s="195"/>
      <c r="B586" s="281"/>
      <c r="C586" s="282"/>
      <c r="D586" s="219"/>
      <c r="E586" s="195"/>
      <c r="F586" s="195"/>
      <c r="G586" s="189"/>
    </row>
    <row r="587" spans="1:7" x14ac:dyDescent="0.2">
      <c r="A587" s="115" t="s">
        <v>182</v>
      </c>
      <c r="B587" s="116"/>
      <c r="C587" s="116"/>
      <c r="D587" s="196" t="s">
        <v>183</v>
      </c>
      <c r="E587" s="176">
        <f>E589+E595+E597+E602+E605+E607+E610+E617</f>
        <v>670698.85</v>
      </c>
      <c r="F587" s="176">
        <f>F589+F595+F597+F602+F605+F607+F610+F617</f>
        <v>561179.52</v>
      </c>
      <c r="G587" s="185">
        <f>F587/E587*100</f>
        <v>83.670863607414873</v>
      </c>
    </row>
    <row r="588" spans="1:7" x14ac:dyDescent="0.2">
      <c r="A588" s="115"/>
      <c r="B588" s="116"/>
      <c r="C588" s="116"/>
      <c r="D588" s="197"/>
      <c r="E588" s="177"/>
      <c r="F588" s="177"/>
      <c r="G588" s="186"/>
    </row>
    <row r="589" spans="1:7" x14ac:dyDescent="0.2">
      <c r="A589" s="116"/>
      <c r="B589" s="118" t="s">
        <v>3</v>
      </c>
      <c r="C589" s="116"/>
      <c r="D589" s="119" t="s">
        <v>4</v>
      </c>
      <c r="E589" s="120">
        <f>SUM(E590:E594)</f>
        <v>241498.84999999998</v>
      </c>
      <c r="F589" s="120">
        <f>SUM(F590:F594)</f>
        <v>154421.43999999997</v>
      </c>
      <c r="G589" s="121">
        <f t="shared" ref="G589:G619" si="23">F589/E589*100</f>
        <v>63.942929748940827</v>
      </c>
    </row>
    <row r="590" spans="1:7" x14ac:dyDescent="0.2">
      <c r="A590" s="116"/>
      <c r="B590" s="116"/>
      <c r="C590" s="122" t="s">
        <v>5</v>
      </c>
      <c r="D590" s="123" t="s">
        <v>6</v>
      </c>
      <c r="E590" s="124">
        <v>180527.25</v>
      </c>
      <c r="F590" s="124">
        <v>149061.74</v>
      </c>
      <c r="G590" s="125">
        <f t="shared" si="23"/>
        <v>82.57021585383923</v>
      </c>
    </row>
    <row r="591" spans="1:7" x14ac:dyDescent="0.2">
      <c r="A591" s="116"/>
      <c r="B591" s="116"/>
      <c r="C591" s="122" t="s">
        <v>7</v>
      </c>
      <c r="D591" s="123" t="s">
        <v>8</v>
      </c>
      <c r="E591" s="124">
        <v>12849.93</v>
      </c>
      <c r="F591" s="124">
        <v>91.21</v>
      </c>
      <c r="G591" s="125">
        <f t="shared" si="23"/>
        <v>0.70980931413634152</v>
      </c>
    </row>
    <row r="592" spans="1:7" ht="13.5" customHeight="1" x14ac:dyDescent="0.2">
      <c r="A592" s="116"/>
      <c r="B592" s="116"/>
      <c r="C592" s="122" t="s">
        <v>9</v>
      </c>
      <c r="D592" s="123" t="s">
        <v>10</v>
      </c>
      <c r="E592" s="124">
        <v>32666.47</v>
      </c>
      <c r="F592" s="124">
        <v>243.2</v>
      </c>
      <c r="G592" s="125">
        <f t="shared" si="23"/>
        <v>0.74449427807779656</v>
      </c>
    </row>
    <row r="593" spans="1:7" x14ac:dyDescent="0.2">
      <c r="A593" s="116"/>
      <c r="B593" s="116"/>
      <c r="C593" s="122" t="s">
        <v>11</v>
      </c>
      <c r="D593" s="123" t="s">
        <v>12</v>
      </c>
      <c r="E593" s="124">
        <v>12582.71</v>
      </c>
      <c r="F593" s="124">
        <v>2515.77</v>
      </c>
      <c r="G593" s="125">
        <f t="shared" si="23"/>
        <v>19.993864596736316</v>
      </c>
    </row>
    <row r="594" spans="1:7" ht="13.5" customHeight="1" x14ac:dyDescent="0.2">
      <c r="A594" s="116"/>
      <c r="B594" s="116"/>
      <c r="C594" s="122" t="s">
        <v>13</v>
      </c>
      <c r="D594" s="123" t="s">
        <v>14</v>
      </c>
      <c r="E594" s="124">
        <v>2872.49</v>
      </c>
      <c r="F594" s="124">
        <v>2509.52</v>
      </c>
      <c r="G594" s="125">
        <f t="shared" si="23"/>
        <v>87.363924678588972</v>
      </c>
    </row>
    <row r="595" spans="1:7" x14ac:dyDescent="0.2">
      <c r="A595" s="116"/>
      <c r="B595" s="118" t="s">
        <v>15</v>
      </c>
      <c r="C595" s="116"/>
      <c r="D595" s="119" t="s">
        <v>16</v>
      </c>
      <c r="E595" s="120">
        <v>4300</v>
      </c>
      <c r="F595" s="120">
        <v>2650</v>
      </c>
      <c r="G595" s="121">
        <f t="shared" si="23"/>
        <v>61.627906976744185</v>
      </c>
    </row>
    <row r="596" spans="1:7" x14ac:dyDescent="0.2">
      <c r="A596" s="116"/>
      <c r="B596" s="116"/>
      <c r="C596" s="122" t="s">
        <v>17</v>
      </c>
      <c r="D596" s="123" t="s">
        <v>18</v>
      </c>
      <c r="E596" s="124">
        <v>4300</v>
      </c>
      <c r="F596" s="124">
        <v>2650</v>
      </c>
      <c r="G596" s="125">
        <f t="shared" si="23"/>
        <v>61.627906976744185</v>
      </c>
    </row>
    <row r="597" spans="1:7" x14ac:dyDescent="0.2">
      <c r="A597" s="116"/>
      <c r="B597" s="118" t="s">
        <v>19</v>
      </c>
      <c r="C597" s="116"/>
      <c r="D597" s="119" t="s">
        <v>20</v>
      </c>
      <c r="E597" s="120">
        <v>117700</v>
      </c>
      <c r="F597" s="120">
        <v>111813.55</v>
      </c>
      <c r="G597" s="121">
        <f t="shared" si="23"/>
        <v>94.998768054375532</v>
      </c>
    </row>
    <row r="598" spans="1:7" x14ac:dyDescent="0.2">
      <c r="A598" s="116"/>
      <c r="B598" s="116"/>
      <c r="C598" s="122" t="s">
        <v>21</v>
      </c>
      <c r="D598" s="123" t="s">
        <v>22</v>
      </c>
      <c r="E598" s="124">
        <v>11700</v>
      </c>
      <c r="F598" s="124">
        <v>7192.58</v>
      </c>
      <c r="G598" s="125">
        <f t="shared" si="23"/>
        <v>61.475042735042742</v>
      </c>
    </row>
    <row r="599" spans="1:7" ht="13.5" customHeight="1" x14ac:dyDescent="0.2">
      <c r="A599" s="116"/>
      <c r="B599" s="116"/>
      <c r="C599" s="122" t="s">
        <v>23</v>
      </c>
      <c r="D599" s="123" t="s">
        <v>24</v>
      </c>
      <c r="E599" s="124">
        <v>10000</v>
      </c>
      <c r="F599" s="124">
        <v>9999.31</v>
      </c>
      <c r="G599" s="125">
        <f t="shared" si="23"/>
        <v>99.993099999999984</v>
      </c>
    </row>
    <row r="600" spans="1:7" x14ac:dyDescent="0.2">
      <c r="A600" s="116"/>
      <c r="B600" s="116"/>
      <c r="C600" s="122" t="s">
        <v>122</v>
      </c>
      <c r="D600" s="123" t="s">
        <v>123</v>
      </c>
      <c r="E600" s="124">
        <v>31000</v>
      </c>
      <c r="F600" s="124">
        <v>29868.99</v>
      </c>
      <c r="G600" s="125">
        <f t="shared" si="23"/>
        <v>96.351580645161292</v>
      </c>
    </row>
    <row r="601" spans="1:7" x14ac:dyDescent="0.2">
      <c r="A601" s="116"/>
      <c r="B601" s="116"/>
      <c r="C601" s="122" t="s">
        <v>184</v>
      </c>
      <c r="D601" s="123" t="s">
        <v>185</v>
      </c>
      <c r="E601" s="124">
        <v>65000</v>
      </c>
      <c r="F601" s="124">
        <v>64752.67</v>
      </c>
      <c r="G601" s="125">
        <f t="shared" si="23"/>
        <v>99.619492307692298</v>
      </c>
    </row>
    <row r="602" spans="1:7" x14ac:dyDescent="0.2">
      <c r="A602" s="116"/>
      <c r="B602" s="118" t="s">
        <v>27</v>
      </c>
      <c r="C602" s="116"/>
      <c r="D602" s="119" t="s">
        <v>28</v>
      </c>
      <c r="E602" s="120">
        <v>15200</v>
      </c>
      <c r="F602" s="120">
        <v>15108.38</v>
      </c>
      <c r="G602" s="121">
        <f t="shared" si="23"/>
        <v>99.397236842105258</v>
      </c>
    </row>
    <row r="603" spans="1:7" ht="16.5" customHeight="1" x14ac:dyDescent="0.2">
      <c r="A603" s="116"/>
      <c r="B603" s="116"/>
      <c r="C603" s="122" t="s">
        <v>29</v>
      </c>
      <c r="D603" s="123" t="s">
        <v>30</v>
      </c>
      <c r="E603" s="124">
        <v>10700</v>
      </c>
      <c r="F603" s="124">
        <v>10610.04</v>
      </c>
      <c r="G603" s="125">
        <f t="shared" si="23"/>
        <v>99.159252336448617</v>
      </c>
    </row>
    <row r="604" spans="1:7" ht="13.5" customHeight="1" x14ac:dyDescent="0.2">
      <c r="A604" s="116"/>
      <c r="B604" s="116"/>
      <c r="C604" s="122" t="s">
        <v>37</v>
      </c>
      <c r="D604" s="123" t="s">
        <v>38</v>
      </c>
      <c r="E604" s="124">
        <v>4500</v>
      </c>
      <c r="F604" s="124">
        <v>4498.34</v>
      </c>
      <c r="G604" s="125">
        <f t="shared" si="23"/>
        <v>99.963111111111118</v>
      </c>
    </row>
    <row r="605" spans="1:7" x14ac:dyDescent="0.2">
      <c r="A605" s="116"/>
      <c r="B605" s="118" t="s">
        <v>39</v>
      </c>
      <c r="C605" s="116"/>
      <c r="D605" s="119" t="s">
        <v>40</v>
      </c>
      <c r="E605" s="120">
        <v>15000</v>
      </c>
      <c r="F605" s="120">
        <v>14861.73</v>
      </c>
      <c r="G605" s="121">
        <f t="shared" si="23"/>
        <v>99.078199999999995</v>
      </c>
    </row>
    <row r="606" spans="1:7" x14ac:dyDescent="0.2">
      <c r="A606" s="116"/>
      <c r="B606" s="116"/>
      <c r="C606" s="122" t="s">
        <v>41</v>
      </c>
      <c r="D606" s="123" t="s">
        <v>42</v>
      </c>
      <c r="E606" s="124">
        <v>15000</v>
      </c>
      <c r="F606" s="124">
        <v>14861.73</v>
      </c>
      <c r="G606" s="125">
        <f t="shared" si="23"/>
        <v>99.078199999999995</v>
      </c>
    </row>
    <row r="607" spans="1:7" ht="13.5" customHeight="1" x14ac:dyDescent="0.2">
      <c r="A607" s="116"/>
      <c r="B607" s="118" t="s">
        <v>89</v>
      </c>
      <c r="C607" s="116"/>
      <c r="D607" s="119" t="s">
        <v>90</v>
      </c>
      <c r="E607" s="120">
        <v>21500</v>
      </c>
      <c r="F607" s="120">
        <v>19063.5</v>
      </c>
      <c r="G607" s="121">
        <f t="shared" si="23"/>
        <v>88.667441860465118</v>
      </c>
    </row>
    <row r="608" spans="1:7" x14ac:dyDescent="0.2">
      <c r="A608" s="116"/>
      <c r="B608" s="116"/>
      <c r="C608" s="122" t="s">
        <v>186</v>
      </c>
      <c r="D608" s="123" t="s">
        <v>187</v>
      </c>
      <c r="E608" s="124">
        <v>17500</v>
      </c>
      <c r="F608" s="124">
        <v>17335.900000000001</v>
      </c>
      <c r="G608" s="125">
        <f t="shared" si="23"/>
        <v>99.062285714285721</v>
      </c>
    </row>
    <row r="609" spans="1:7" x14ac:dyDescent="0.2">
      <c r="A609" s="116"/>
      <c r="B609" s="116"/>
      <c r="C609" s="122" t="s">
        <v>124</v>
      </c>
      <c r="D609" s="123" t="s">
        <v>125</v>
      </c>
      <c r="E609" s="124">
        <v>4000</v>
      </c>
      <c r="F609" s="124">
        <v>1727.6</v>
      </c>
      <c r="G609" s="125">
        <f t="shared" si="23"/>
        <v>43.19</v>
      </c>
    </row>
    <row r="610" spans="1:7" x14ac:dyDescent="0.2">
      <c r="A610" s="116"/>
      <c r="B610" s="118" t="s">
        <v>47</v>
      </c>
      <c r="C610" s="116"/>
      <c r="D610" s="119" t="s">
        <v>48</v>
      </c>
      <c r="E610" s="120">
        <v>185500</v>
      </c>
      <c r="F610" s="120">
        <v>129336.77</v>
      </c>
      <c r="G610" s="121">
        <f t="shared" si="23"/>
        <v>69.723326145552562</v>
      </c>
    </row>
    <row r="611" spans="1:7" x14ac:dyDescent="0.2">
      <c r="A611" s="116"/>
      <c r="B611" s="116"/>
      <c r="C611" s="122" t="s">
        <v>49</v>
      </c>
      <c r="D611" s="123" t="s">
        <v>50</v>
      </c>
      <c r="E611" s="124">
        <v>25000</v>
      </c>
      <c r="F611" s="124">
        <v>5346.04</v>
      </c>
      <c r="G611" s="125">
        <f t="shared" si="23"/>
        <v>21.384159999999998</v>
      </c>
    </row>
    <row r="612" spans="1:7" x14ac:dyDescent="0.2">
      <c r="A612" s="116"/>
      <c r="B612" s="116"/>
      <c r="C612" s="122" t="s">
        <v>51</v>
      </c>
      <c r="D612" s="123" t="s">
        <v>52</v>
      </c>
      <c r="E612" s="124">
        <v>6000</v>
      </c>
      <c r="F612" s="124">
        <v>0</v>
      </c>
      <c r="G612" s="125">
        <f t="shared" si="23"/>
        <v>0</v>
      </c>
    </row>
    <row r="613" spans="1:7" x14ac:dyDescent="0.2">
      <c r="A613" s="116"/>
      <c r="B613" s="116"/>
      <c r="C613" s="122" t="s">
        <v>133</v>
      </c>
      <c r="D613" s="123" t="s">
        <v>134</v>
      </c>
      <c r="E613" s="124">
        <v>154500</v>
      </c>
      <c r="F613" s="124">
        <v>123990.73</v>
      </c>
      <c r="G613" s="125">
        <f t="shared" si="23"/>
        <v>80.252899676375407</v>
      </c>
    </row>
    <row r="614" spans="1:7" ht="13.5" customHeight="1" x14ac:dyDescent="0.2">
      <c r="A614" s="116"/>
      <c r="B614" s="116"/>
      <c r="C614" s="128">
        <v>44191</v>
      </c>
      <c r="D614" s="123" t="s">
        <v>334</v>
      </c>
      <c r="E614" s="124">
        <v>73500</v>
      </c>
      <c r="F614" s="124">
        <v>73498.399999999994</v>
      </c>
      <c r="G614" s="125">
        <f t="shared" si="23"/>
        <v>99.997823129251699</v>
      </c>
    </row>
    <row r="615" spans="1:7" x14ac:dyDescent="0.2">
      <c r="A615" s="116"/>
      <c r="B615" s="116"/>
      <c r="C615" s="128">
        <v>44192</v>
      </c>
      <c r="D615" s="123" t="s">
        <v>335</v>
      </c>
      <c r="E615" s="124">
        <v>61000</v>
      </c>
      <c r="F615" s="124">
        <v>50492.33</v>
      </c>
      <c r="G615" s="125">
        <f t="shared" si="23"/>
        <v>82.774311475409831</v>
      </c>
    </row>
    <row r="616" spans="1:7" x14ac:dyDescent="0.2">
      <c r="A616" s="116"/>
      <c r="B616" s="116"/>
      <c r="C616" s="128">
        <v>44193</v>
      </c>
      <c r="D616" s="123" t="s">
        <v>336</v>
      </c>
      <c r="E616" s="124">
        <v>20000</v>
      </c>
      <c r="F616" s="124">
        <v>0</v>
      </c>
      <c r="G616" s="125">
        <f t="shared" si="23"/>
        <v>0</v>
      </c>
    </row>
    <row r="617" spans="1:7" x14ac:dyDescent="0.2">
      <c r="A617" s="116"/>
      <c r="B617" s="118" t="s">
        <v>53</v>
      </c>
      <c r="C617" s="116"/>
      <c r="D617" s="119" t="s">
        <v>54</v>
      </c>
      <c r="E617" s="120">
        <v>70000</v>
      </c>
      <c r="F617" s="120">
        <v>113924.15</v>
      </c>
      <c r="G617" s="121">
        <f t="shared" si="23"/>
        <v>162.7487857142857</v>
      </c>
    </row>
    <row r="618" spans="1:7" x14ac:dyDescent="0.2">
      <c r="A618" s="116"/>
      <c r="B618" s="116"/>
      <c r="C618" s="122" t="s">
        <v>55</v>
      </c>
      <c r="D618" s="123" t="s">
        <v>56</v>
      </c>
      <c r="E618" s="124">
        <v>70000</v>
      </c>
      <c r="F618" s="124">
        <v>113924.15</v>
      </c>
      <c r="G618" s="125">
        <f t="shared" si="23"/>
        <v>162.7487857142857</v>
      </c>
    </row>
    <row r="619" spans="1:7" ht="17.25" customHeight="1" x14ac:dyDescent="0.2">
      <c r="A619" s="116"/>
      <c r="B619" s="116"/>
      <c r="C619" s="128" t="s">
        <v>57</v>
      </c>
      <c r="D619" s="123" t="s">
        <v>58</v>
      </c>
      <c r="E619" s="124">
        <v>70000</v>
      </c>
      <c r="F619" s="124">
        <v>113924.15</v>
      </c>
      <c r="G619" s="125">
        <f t="shared" si="23"/>
        <v>162.7487857142857</v>
      </c>
    </row>
    <row r="620" spans="1:7" ht="16.5" customHeight="1" x14ac:dyDescent="0.2">
      <c r="A620" s="173" t="s">
        <v>317</v>
      </c>
      <c r="B620" s="173" t="s">
        <v>234</v>
      </c>
      <c r="C620" s="173"/>
      <c r="D620" s="184" t="s">
        <v>0</v>
      </c>
      <c r="E620" s="173" t="s">
        <v>235</v>
      </c>
      <c r="F620" s="173" t="s">
        <v>236</v>
      </c>
      <c r="G620" s="181" t="s">
        <v>318</v>
      </c>
    </row>
    <row r="621" spans="1:7" ht="11.25" customHeight="1" x14ac:dyDescent="0.2">
      <c r="A621" s="173"/>
      <c r="B621" s="173"/>
      <c r="C621" s="173"/>
      <c r="D621" s="184"/>
      <c r="E621" s="173"/>
      <c r="F621" s="173"/>
      <c r="G621" s="181"/>
    </row>
    <row r="622" spans="1:7" ht="13.5" customHeight="1" x14ac:dyDescent="0.2">
      <c r="A622" s="173"/>
      <c r="B622" s="173"/>
      <c r="C622" s="173"/>
      <c r="D622" s="184"/>
      <c r="E622" s="173"/>
      <c r="F622" s="173"/>
      <c r="G622" s="181"/>
    </row>
    <row r="623" spans="1:7" x14ac:dyDescent="0.2">
      <c r="A623" s="115" t="s">
        <v>188</v>
      </c>
      <c r="B623" s="116"/>
      <c r="C623" s="116"/>
      <c r="D623" s="196" t="s">
        <v>189</v>
      </c>
      <c r="E623" s="176">
        <f>E625+E631+E633+E636+E638</f>
        <v>77827.94</v>
      </c>
      <c r="F623" s="176">
        <f>F625+F631+F633+F636+F638</f>
        <v>48889.35</v>
      </c>
      <c r="G623" s="185">
        <f>F623/E623*100</f>
        <v>62.817222195525147</v>
      </c>
    </row>
    <row r="624" spans="1:7" x14ac:dyDescent="0.2">
      <c r="A624" s="115"/>
      <c r="B624" s="116"/>
      <c r="C624" s="116"/>
      <c r="D624" s="197"/>
      <c r="E624" s="177"/>
      <c r="F624" s="177"/>
      <c r="G624" s="186"/>
    </row>
    <row r="625" spans="1:7" x14ac:dyDescent="0.2">
      <c r="A625" s="116"/>
      <c r="B625" s="118" t="s">
        <v>3</v>
      </c>
      <c r="C625" s="116"/>
      <c r="D625" s="119" t="s">
        <v>4</v>
      </c>
      <c r="E625" s="120">
        <f>SUM(E626:E630)</f>
        <v>62827.94</v>
      </c>
      <c r="F625" s="120">
        <f>SUM(F626:F630)</f>
        <v>36856.18</v>
      </c>
      <c r="G625" s="121">
        <f t="shared" ref="G625:G640" si="24">F625/E625*100</f>
        <v>58.662085689901659</v>
      </c>
    </row>
    <row r="626" spans="1:7" x14ac:dyDescent="0.2">
      <c r="A626" s="116"/>
      <c r="B626" s="116"/>
      <c r="C626" s="122" t="s">
        <v>5</v>
      </c>
      <c r="D626" s="123" t="s">
        <v>6</v>
      </c>
      <c r="E626" s="124">
        <v>37994</v>
      </c>
      <c r="F626" s="124">
        <v>36261.279999999999</v>
      </c>
      <c r="G626" s="125">
        <f t="shared" si="24"/>
        <v>95.43949044585986</v>
      </c>
    </row>
    <row r="627" spans="1:7" x14ac:dyDescent="0.2">
      <c r="A627" s="116"/>
      <c r="B627" s="116"/>
      <c r="C627" s="122" t="s">
        <v>7</v>
      </c>
      <c r="D627" s="123" t="s">
        <v>8</v>
      </c>
      <c r="E627" s="124">
        <v>5238</v>
      </c>
      <c r="F627" s="124">
        <v>0</v>
      </c>
      <c r="G627" s="125">
        <f t="shared" si="24"/>
        <v>0</v>
      </c>
    </row>
    <row r="628" spans="1:7" ht="13.5" customHeight="1" x14ac:dyDescent="0.2">
      <c r="A628" s="116"/>
      <c r="B628" s="116"/>
      <c r="C628" s="122" t="s">
        <v>9</v>
      </c>
      <c r="D628" s="123" t="s">
        <v>10</v>
      </c>
      <c r="E628" s="124">
        <v>13968</v>
      </c>
      <c r="F628" s="124">
        <v>0</v>
      </c>
      <c r="G628" s="125">
        <f t="shared" si="24"/>
        <v>0</v>
      </c>
    </row>
    <row r="629" spans="1:7" x14ac:dyDescent="0.2">
      <c r="A629" s="116"/>
      <c r="B629" s="116"/>
      <c r="C629" s="122" t="s">
        <v>11</v>
      </c>
      <c r="D629" s="123" t="s">
        <v>12</v>
      </c>
      <c r="E629" s="124">
        <v>4947</v>
      </c>
      <c r="F629" s="124">
        <v>0</v>
      </c>
      <c r="G629" s="125">
        <f t="shared" si="24"/>
        <v>0</v>
      </c>
    </row>
    <row r="630" spans="1:7" ht="13.5" customHeight="1" x14ac:dyDescent="0.2">
      <c r="A630" s="116"/>
      <c r="B630" s="116"/>
      <c r="C630" s="122" t="s">
        <v>13</v>
      </c>
      <c r="D630" s="123" t="s">
        <v>14</v>
      </c>
      <c r="E630" s="124">
        <v>680.94</v>
      </c>
      <c r="F630" s="124">
        <v>594.9</v>
      </c>
      <c r="G630" s="125">
        <f t="shared" si="24"/>
        <v>87.364525508855394</v>
      </c>
    </row>
    <row r="631" spans="1:7" x14ac:dyDescent="0.2">
      <c r="A631" s="116"/>
      <c r="B631" s="118" t="s">
        <v>15</v>
      </c>
      <c r="C631" s="116"/>
      <c r="D631" s="119" t="s">
        <v>16</v>
      </c>
      <c r="E631" s="120">
        <v>2000</v>
      </c>
      <c r="F631" s="120">
        <v>1770</v>
      </c>
      <c r="G631" s="121">
        <f t="shared" si="24"/>
        <v>88.5</v>
      </c>
    </row>
    <row r="632" spans="1:7" x14ac:dyDescent="0.2">
      <c r="A632" s="116"/>
      <c r="B632" s="116"/>
      <c r="C632" s="122" t="s">
        <v>17</v>
      </c>
      <c r="D632" s="123" t="s">
        <v>18</v>
      </c>
      <c r="E632" s="124">
        <v>2000</v>
      </c>
      <c r="F632" s="124">
        <v>1770</v>
      </c>
      <c r="G632" s="125">
        <f t="shared" si="24"/>
        <v>88.5</v>
      </c>
    </row>
    <row r="633" spans="1:7" x14ac:dyDescent="0.2">
      <c r="A633" s="116"/>
      <c r="B633" s="118" t="s">
        <v>27</v>
      </c>
      <c r="C633" s="116"/>
      <c r="D633" s="119" t="s">
        <v>28</v>
      </c>
      <c r="E633" s="120">
        <v>2000</v>
      </c>
      <c r="F633" s="120">
        <v>230</v>
      </c>
      <c r="G633" s="121">
        <f t="shared" si="24"/>
        <v>11.5</v>
      </c>
    </row>
    <row r="634" spans="1:7" ht="13.5" customHeight="1" x14ac:dyDescent="0.2">
      <c r="A634" s="116"/>
      <c r="B634" s="116"/>
      <c r="C634" s="122" t="s">
        <v>29</v>
      </c>
      <c r="D634" s="123" t="s">
        <v>30</v>
      </c>
      <c r="E634" s="124">
        <v>1000</v>
      </c>
      <c r="F634" s="124">
        <v>180</v>
      </c>
      <c r="G634" s="125">
        <f t="shared" si="24"/>
        <v>18</v>
      </c>
    </row>
    <row r="635" spans="1:7" ht="13.5" customHeight="1" x14ac:dyDescent="0.2">
      <c r="A635" s="116"/>
      <c r="B635" s="116"/>
      <c r="C635" s="122" t="s">
        <v>37</v>
      </c>
      <c r="D635" s="123" t="s">
        <v>38</v>
      </c>
      <c r="E635" s="124">
        <v>1000</v>
      </c>
      <c r="F635" s="124">
        <v>50</v>
      </c>
      <c r="G635" s="125">
        <f t="shared" si="24"/>
        <v>5</v>
      </c>
    </row>
    <row r="636" spans="1:7" x14ac:dyDescent="0.2">
      <c r="A636" s="116"/>
      <c r="B636" s="118" t="s">
        <v>47</v>
      </c>
      <c r="C636" s="116"/>
      <c r="D636" s="119" t="s">
        <v>48</v>
      </c>
      <c r="E636" s="120">
        <v>1000</v>
      </c>
      <c r="F636" s="120">
        <v>449</v>
      </c>
      <c r="G636" s="121">
        <f t="shared" si="24"/>
        <v>44.9</v>
      </c>
    </row>
    <row r="637" spans="1:7" x14ac:dyDescent="0.2">
      <c r="A637" s="116"/>
      <c r="B637" s="116"/>
      <c r="C637" s="122" t="s">
        <v>49</v>
      </c>
      <c r="D637" s="123" t="s">
        <v>50</v>
      </c>
      <c r="E637" s="124">
        <v>1000</v>
      </c>
      <c r="F637" s="124">
        <v>449</v>
      </c>
      <c r="G637" s="125">
        <f t="shared" si="24"/>
        <v>44.9</v>
      </c>
    </row>
    <row r="638" spans="1:7" ht="17.25" customHeight="1" x14ac:dyDescent="0.2">
      <c r="A638" s="116"/>
      <c r="B638" s="118" t="s">
        <v>53</v>
      </c>
      <c r="C638" s="116"/>
      <c r="D638" s="119" t="s">
        <v>54</v>
      </c>
      <c r="E638" s="120">
        <v>10000</v>
      </c>
      <c r="F638" s="120">
        <v>9584.17</v>
      </c>
      <c r="G638" s="121">
        <f t="shared" si="24"/>
        <v>95.841700000000003</v>
      </c>
    </row>
    <row r="639" spans="1:7" x14ac:dyDescent="0.2">
      <c r="A639" s="116"/>
      <c r="B639" s="116"/>
      <c r="C639" s="122" t="s">
        <v>55</v>
      </c>
      <c r="D639" s="123" t="s">
        <v>56</v>
      </c>
      <c r="E639" s="124">
        <v>10000</v>
      </c>
      <c r="F639" s="124">
        <v>9584.17</v>
      </c>
      <c r="G639" s="125">
        <f t="shared" si="24"/>
        <v>95.841700000000003</v>
      </c>
    </row>
    <row r="640" spans="1:7" ht="17.25" customHeight="1" x14ac:dyDescent="0.2">
      <c r="A640" s="116"/>
      <c r="B640" s="116"/>
      <c r="C640" s="128" t="s">
        <v>57</v>
      </c>
      <c r="D640" s="123" t="s">
        <v>58</v>
      </c>
      <c r="E640" s="124">
        <v>10000</v>
      </c>
      <c r="F640" s="124">
        <v>9584.17</v>
      </c>
      <c r="G640" s="125">
        <f t="shared" si="24"/>
        <v>95.841700000000003</v>
      </c>
    </row>
    <row r="641" spans="1:7" ht="33" customHeight="1" x14ac:dyDescent="0.2">
      <c r="A641" s="173" t="s">
        <v>317</v>
      </c>
      <c r="B641" s="173" t="s">
        <v>234</v>
      </c>
      <c r="C641" s="173"/>
      <c r="D641" s="184" t="s">
        <v>0</v>
      </c>
      <c r="E641" s="173" t="s">
        <v>235</v>
      </c>
      <c r="F641" s="173" t="s">
        <v>236</v>
      </c>
      <c r="G641" s="181" t="s">
        <v>318</v>
      </c>
    </row>
    <row r="642" spans="1:7" ht="10.5" customHeight="1" x14ac:dyDescent="0.2">
      <c r="A642" s="173"/>
      <c r="B642" s="173"/>
      <c r="C642" s="173"/>
      <c r="D642" s="184"/>
      <c r="E642" s="173"/>
      <c r="F642" s="173"/>
      <c r="G642" s="181"/>
    </row>
    <row r="643" spans="1:7" ht="13.5" customHeight="1" x14ac:dyDescent="0.2">
      <c r="A643" s="173"/>
      <c r="B643" s="173"/>
      <c r="C643" s="173"/>
      <c r="D643" s="184"/>
      <c r="E643" s="173"/>
      <c r="F643" s="173"/>
      <c r="G643" s="181"/>
    </row>
    <row r="644" spans="1:7" x14ac:dyDescent="0.2">
      <c r="A644" s="115" t="s">
        <v>190</v>
      </c>
      <c r="B644" s="116"/>
      <c r="C644" s="116"/>
      <c r="D644" s="196" t="s">
        <v>191</v>
      </c>
      <c r="E644" s="176">
        <f>E646+E652+E654+E657+E662+E665</f>
        <v>553767.16</v>
      </c>
      <c r="F644" s="176">
        <f>F646+F652+F654+F657+F662+F665</f>
        <v>503956.03</v>
      </c>
      <c r="G644" s="185">
        <f>F644/E644*100</f>
        <v>91.005040818960808</v>
      </c>
    </row>
    <row r="645" spans="1:7" x14ac:dyDescent="0.2">
      <c r="A645" s="115"/>
      <c r="B645" s="116"/>
      <c r="C645" s="116"/>
      <c r="D645" s="197"/>
      <c r="E645" s="177"/>
      <c r="F645" s="177"/>
      <c r="G645" s="186"/>
    </row>
    <row r="646" spans="1:7" x14ac:dyDescent="0.2">
      <c r="A646" s="116"/>
      <c r="B646" s="118" t="s">
        <v>3</v>
      </c>
      <c r="C646" s="116"/>
      <c r="D646" s="119" t="s">
        <v>4</v>
      </c>
      <c r="E646" s="120">
        <f>SUM(E647:E651)</f>
        <v>101967.16</v>
      </c>
      <c r="F646" s="120">
        <f>SUM(F647:F651)</f>
        <v>59678.340000000004</v>
      </c>
      <c r="G646" s="121">
        <f t="shared" ref="G646:G667" si="25">F646/E646*100</f>
        <v>58.527019875810993</v>
      </c>
    </row>
    <row r="647" spans="1:7" x14ac:dyDescent="0.2">
      <c r="A647" s="116"/>
      <c r="B647" s="116"/>
      <c r="C647" s="122" t="s">
        <v>5</v>
      </c>
      <c r="D647" s="123" t="s">
        <v>6</v>
      </c>
      <c r="E647" s="124">
        <v>61516</v>
      </c>
      <c r="F647" s="124">
        <v>58709.33</v>
      </c>
      <c r="G647" s="125">
        <f t="shared" si="25"/>
        <v>95.437495936016646</v>
      </c>
    </row>
    <row r="648" spans="1:7" x14ac:dyDescent="0.2">
      <c r="A648" s="116"/>
      <c r="B648" s="116"/>
      <c r="C648" s="122" t="s">
        <v>7</v>
      </c>
      <c r="D648" s="123" t="s">
        <v>8</v>
      </c>
      <c r="E648" s="124">
        <v>8532</v>
      </c>
      <c r="F648" s="124">
        <v>0</v>
      </c>
      <c r="G648" s="125">
        <f t="shared" si="25"/>
        <v>0</v>
      </c>
    </row>
    <row r="649" spans="1:7" ht="13.5" customHeight="1" x14ac:dyDescent="0.2">
      <c r="A649" s="116"/>
      <c r="B649" s="116"/>
      <c r="C649" s="122" t="s">
        <v>9</v>
      </c>
      <c r="D649" s="123" t="s">
        <v>10</v>
      </c>
      <c r="E649" s="124">
        <v>22752</v>
      </c>
      <c r="F649" s="124">
        <v>0</v>
      </c>
      <c r="G649" s="125">
        <f t="shared" si="25"/>
        <v>0</v>
      </c>
    </row>
    <row r="650" spans="1:7" x14ac:dyDescent="0.2">
      <c r="A650" s="116"/>
      <c r="B650" s="116"/>
      <c r="C650" s="122" t="s">
        <v>11</v>
      </c>
      <c r="D650" s="123" t="s">
        <v>12</v>
      </c>
      <c r="E650" s="124">
        <v>8058</v>
      </c>
      <c r="F650" s="124">
        <v>0</v>
      </c>
      <c r="G650" s="125">
        <f t="shared" si="25"/>
        <v>0</v>
      </c>
    </row>
    <row r="651" spans="1:7" ht="13.5" customHeight="1" x14ac:dyDescent="0.2">
      <c r="A651" s="116"/>
      <c r="B651" s="116"/>
      <c r="C651" s="122" t="s">
        <v>13</v>
      </c>
      <c r="D651" s="123" t="s">
        <v>14</v>
      </c>
      <c r="E651" s="124">
        <v>1109.1600000000001</v>
      </c>
      <c r="F651" s="124">
        <v>969.01</v>
      </c>
      <c r="G651" s="125">
        <f t="shared" si="25"/>
        <v>87.364311731400335</v>
      </c>
    </row>
    <row r="652" spans="1:7" x14ac:dyDescent="0.2">
      <c r="A652" s="116"/>
      <c r="B652" s="118" t="s">
        <v>15</v>
      </c>
      <c r="C652" s="116"/>
      <c r="D652" s="119" t="s">
        <v>16</v>
      </c>
      <c r="E652" s="120">
        <v>3000</v>
      </c>
      <c r="F652" s="120">
        <v>2160</v>
      </c>
      <c r="G652" s="121">
        <f t="shared" si="25"/>
        <v>72</v>
      </c>
    </row>
    <row r="653" spans="1:7" x14ac:dyDescent="0.2">
      <c r="A653" s="116"/>
      <c r="B653" s="116"/>
      <c r="C653" s="122" t="s">
        <v>17</v>
      </c>
      <c r="D653" s="123" t="s">
        <v>18</v>
      </c>
      <c r="E653" s="124">
        <v>3000</v>
      </c>
      <c r="F653" s="124">
        <v>2160</v>
      </c>
      <c r="G653" s="125">
        <f t="shared" si="25"/>
        <v>72</v>
      </c>
    </row>
    <row r="654" spans="1:7" x14ac:dyDescent="0.2">
      <c r="A654" s="116"/>
      <c r="B654" s="118" t="s">
        <v>27</v>
      </c>
      <c r="C654" s="116"/>
      <c r="D654" s="119" t="s">
        <v>28</v>
      </c>
      <c r="E654" s="120">
        <v>7300</v>
      </c>
      <c r="F654" s="120">
        <v>4250.2</v>
      </c>
      <c r="G654" s="121">
        <f t="shared" si="25"/>
        <v>58.221917808219168</v>
      </c>
    </row>
    <row r="655" spans="1:7" ht="13.5" customHeight="1" x14ac:dyDescent="0.2">
      <c r="A655" s="116"/>
      <c r="B655" s="116"/>
      <c r="C655" s="122" t="s">
        <v>29</v>
      </c>
      <c r="D655" s="123" t="s">
        <v>30</v>
      </c>
      <c r="E655" s="124">
        <v>300</v>
      </c>
      <c r="F655" s="124">
        <v>180</v>
      </c>
      <c r="G655" s="125">
        <f t="shared" si="25"/>
        <v>60</v>
      </c>
    </row>
    <row r="656" spans="1:7" x14ac:dyDescent="0.2">
      <c r="A656" s="116"/>
      <c r="B656" s="116"/>
      <c r="C656" s="122" t="s">
        <v>37</v>
      </c>
      <c r="D656" s="123" t="s">
        <v>38</v>
      </c>
      <c r="E656" s="124">
        <v>7000</v>
      </c>
      <c r="F656" s="124">
        <v>4070.2</v>
      </c>
      <c r="G656" s="125">
        <f t="shared" si="25"/>
        <v>58.145714285714277</v>
      </c>
    </row>
    <row r="657" spans="1:7" x14ac:dyDescent="0.2">
      <c r="A657" s="116"/>
      <c r="B657" s="118" t="s">
        <v>78</v>
      </c>
      <c r="C657" s="116"/>
      <c r="D657" s="119" t="s">
        <v>79</v>
      </c>
      <c r="E657" s="120">
        <v>425000</v>
      </c>
      <c r="F657" s="120">
        <v>425000</v>
      </c>
      <c r="G657" s="121">
        <f t="shared" si="25"/>
        <v>100</v>
      </c>
    </row>
    <row r="658" spans="1:7" x14ac:dyDescent="0.2">
      <c r="A658" s="116"/>
      <c r="B658" s="116"/>
      <c r="C658" s="122" t="s">
        <v>80</v>
      </c>
      <c r="D658" s="123" t="s">
        <v>81</v>
      </c>
      <c r="E658" s="124">
        <v>425000</v>
      </c>
      <c r="F658" s="124">
        <v>425000</v>
      </c>
      <c r="G658" s="125">
        <f t="shared" si="25"/>
        <v>100</v>
      </c>
    </row>
    <row r="659" spans="1:7" ht="13.5" customHeight="1" x14ac:dyDescent="0.2">
      <c r="A659" s="116"/>
      <c r="B659" s="116"/>
      <c r="C659" s="128" t="s">
        <v>192</v>
      </c>
      <c r="D659" s="123" t="s">
        <v>193</v>
      </c>
      <c r="E659" s="124">
        <v>270000</v>
      </c>
      <c r="F659" s="124">
        <v>270000</v>
      </c>
      <c r="G659" s="125">
        <f t="shared" si="25"/>
        <v>100</v>
      </c>
    </row>
    <row r="660" spans="1:7" x14ac:dyDescent="0.2">
      <c r="A660" s="116"/>
      <c r="B660" s="116"/>
      <c r="C660" s="128" t="s">
        <v>194</v>
      </c>
      <c r="D660" s="123" t="s">
        <v>195</v>
      </c>
      <c r="E660" s="124">
        <v>5000</v>
      </c>
      <c r="F660" s="124">
        <v>5000</v>
      </c>
      <c r="G660" s="125">
        <f t="shared" si="25"/>
        <v>100</v>
      </c>
    </row>
    <row r="661" spans="1:7" x14ac:dyDescent="0.2">
      <c r="A661" s="116"/>
      <c r="B661" s="116"/>
      <c r="C661" s="140">
        <v>43268</v>
      </c>
      <c r="D661" s="141" t="s">
        <v>353</v>
      </c>
      <c r="E661" s="124">
        <v>150000</v>
      </c>
      <c r="F661" s="124">
        <v>150000</v>
      </c>
      <c r="G661" s="142">
        <f t="shared" si="25"/>
        <v>100</v>
      </c>
    </row>
    <row r="662" spans="1:7" ht="13.5" customHeight="1" x14ac:dyDescent="0.2">
      <c r="A662" s="116"/>
      <c r="B662" s="118" t="s">
        <v>47</v>
      </c>
      <c r="C662" s="116"/>
      <c r="D662" s="119" t="s">
        <v>48</v>
      </c>
      <c r="E662" s="120">
        <v>3500</v>
      </c>
      <c r="F662" s="120">
        <v>0</v>
      </c>
      <c r="G662" s="121">
        <f t="shared" si="25"/>
        <v>0</v>
      </c>
    </row>
    <row r="663" spans="1:7" x14ac:dyDescent="0.2">
      <c r="A663" s="116"/>
      <c r="B663" s="116"/>
      <c r="C663" s="122" t="s">
        <v>49</v>
      </c>
      <c r="D663" s="123" t="s">
        <v>50</v>
      </c>
      <c r="E663" s="124">
        <v>500</v>
      </c>
      <c r="F663" s="124">
        <v>0</v>
      </c>
      <c r="G663" s="125">
        <f t="shared" si="25"/>
        <v>0</v>
      </c>
    </row>
    <row r="664" spans="1:7" x14ac:dyDescent="0.2">
      <c r="A664" s="116"/>
      <c r="B664" s="116"/>
      <c r="C664" s="122" t="s">
        <v>51</v>
      </c>
      <c r="D664" s="123" t="s">
        <v>52</v>
      </c>
      <c r="E664" s="124">
        <v>3000</v>
      </c>
      <c r="F664" s="124">
        <v>0</v>
      </c>
      <c r="G664" s="125">
        <f t="shared" si="25"/>
        <v>0</v>
      </c>
    </row>
    <row r="665" spans="1:7" x14ac:dyDescent="0.2">
      <c r="A665" s="116"/>
      <c r="B665" s="118" t="s">
        <v>53</v>
      </c>
      <c r="C665" s="116"/>
      <c r="D665" s="119" t="s">
        <v>54</v>
      </c>
      <c r="E665" s="120">
        <v>13000</v>
      </c>
      <c r="F665" s="120">
        <v>12867.49</v>
      </c>
      <c r="G665" s="121">
        <f t="shared" si="25"/>
        <v>98.980692307692308</v>
      </c>
    </row>
    <row r="666" spans="1:7" x14ac:dyDescent="0.2">
      <c r="A666" s="116"/>
      <c r="B666" s="116"/>
      <c r="C666" s="122" t="s">
        <v>55</v>
      </c>
      <c r="D666" s="123" t="s">
        <v>56</v>
      </c>
      <c r="E666" s="124">
        <v>13000</v>
      </c>
      <c r="F666" s="124">
        <v>12867.49</v>
      </c>
      <c r="G666" s="125">
        <f t="shared" si="25"/>
        <v>98.980692307692308</v>
      </c>
    </row>
    <row r="667" spans="1:7" ht="19.5" customHeight="1" x14ac:dyDescent="0.2">
      <c r="A667" s="116"/>
      <c r="B667" s="116"/>
      <c r="C667" s="128" t="s">
        <v>57</v>
      </c>
      <c r="D667" s="123" t="s">
        <v>58</v>
      </c>
      <c r="E667" s="124">
        <v>13000</v>
      </c>
      <c r="F667" s="124">
        <v>12867.49</v>
      </c>
      <c r="G667" s="125">
        <f t="shared" si="25"/>
        <v>98.980692307692308</v>
      </c>
    </row>
    <row r="668" spans="1:7" ht="26.25" customHeight="1" x14ac:dyDescent="0.2">
      <c r="A668" s="173" t="s">
        <v>317</v>
      </c>
      <c r="B668" s="173" t="s">
        <v>234</v>
      </c>
      <c r="C668" s="173"/>
      <c r="D668" s="184" t="s">
        <v>0</v>
      </c>
      <c r="E668" s="173" t="s">
        <v>235</v>
      </c>
      <c r="F668" s="173" t="s">
        <v>236</v>
      </c>
      <c r="G668" s="181" t="s">
        <v>318</v>
      </c>
    </row>
    <row r="669" spans="1:7" ht="15" customHeight="1" x14ac:dyDescent="0.2">
      <c r="A669" s="173"/>
      <c r="B669" s="173"/>
      <c r="C669" s="173"/>
      <c r="D669" s="184"/>
      <c r="E669" s="173"/>
      <c r="F669" s="173"/>
      <c r="G669" s="181"/>
    </row>
    <row r="670" spans="1:7" ht="13.5" customHeight="1" x14ac:dyDescent="0.2">
      <c r="A670" s="173"/>
      <c r="B670" s="173"/>
      <c r="C670" s="173"/>
      <c r="D670" s="184"/>
      <c r="E670" s="173"/>
      <c r="F670" s="173"/>
      <c r="G670" s="181"/>
    </row>
    <row r="671" spans="1:7" x14ac:dyDescent="0.2">
      <c r="A671" s="115" t="s">
        <v>196</v>
      </c>
      <c r="B671" s="116"/>
      <c r="C671" s="116"/>
      <c r="D671" s="196" t="s">
        <v>197</v>
      </c>
      <c r="E671" s="176">
        <f>E673+E679+E681+E684+E686+E688</f>
        <v>313445.98</v>
      </c>
      <c r="F671" s="176">
        <f>F673+F679+F681+F684+F686+F688</f>
        <v>261876.01</v>
      </c>
      <c r="G671" s="185">
        <f>F671/E671*100</f>
        <v>83.547413815930909</v>
      </c>
    </row>
    <row r="672" spans="1:7" x14ac:dyDescent="0.2">
      <c r="A672" s="115"/>
      <c r="B672" s="116"/>
      <c r="C672" s="116"/>
      <c r="D672" s="197"/>
      <c r="E672" s="177"/>
      <c r="F672" s="177"/>
      <c r="G672" s="186"/>
    </row>
    <row r="673" spans="1:7" x14ac:dyDescent="0.2">
      <c r="A673" s="116"/>
      <c r="B673" s="118" t="s">
        <v>3</v>
      </c>
      <c r="C673" s="116"/>
      <c r="D673" s="119" t="s">
        <v>4</v>
      </c>
      <c r="E673" s="120">
        <f>SUM(E674:E678)</f>
        <v>129445.98</v>
      </c>
      <c r="F673" s="120">
        <f>SUM(F674:F678)</f>
        <v>70874.320000000007</v>
      </c>
      <c r="G673" s="121">
        <f t="shared" ref="G673:G690" si="26">F673/E673*100</f>
        <v>54.752044057297113</v>
      </c>
    </row>
    <row r="674" spans="1:7" x14ac:dyDescent="0.2">
      <c r="A674" s="116"/>
      <c r="B674" s="116"/>
      <c r="C674" s="122" t="s">
        <v>5</v>
      </c>
      <c r="D674" s="123" t="s">
        <v>6</v>
      </c>
      <c r="E674" s="124">
        <v>79998</v>
      </c>
      <c r="F674" s="124">
        <v>69653.86</v>
      </c>
      <c r="G674" s="125">
        <f t="shared" si="26"/>
        <v>87.069501737543447</v>
      </c>
    </row>
    <row r="675" spans="1:7" x14ac:dyDescent="0.2">
      <c r="A675" s="116"/>
      <c r="B675" s="116"/>
      <c r="C675" s="122" t="s">
        <v>7</v>
      </c>
      <c r="D675" s="123" t="s">
        <v>8</v>
      </c>
      <c r="E675" s="124">
        <v>10746</v>
      </c>
      <c r="F675" s="124">
        <v>0</v>
      </c>
      <c r="G675" s="125">
        <f t="shared" si="26"/>
        <v>0</v>
      </c>
    </row>
    <row r="676" spans="1:7" ht="13.5" customHeight="1" x14ac:dyDescent="0.2">
      <c r="A676" s="116"/>
      <c r="B676" s="116"/>
      <c r="C676" s="122" t="s">
        <v>9</v>
      </c>
      <c r="D676" s="123" t="s">
        <v>10</v>
      </c>
      <c r="E676" s="124">
        <v>27156</v>
      </c>
      <c r="F676" s="124">
        <v>0</v>
      </c>
      <c r="G676" s="125">
        <f t="shared" si="26"/>
        <v>0</v>
      </c>
    </row>
    <row r="677" spans="1:7" x14ac:dyDescent="0.2">
      <c r="A677" s="116"/>
      <c r="B677" s="116"/>
      <c r="C677" s="122" t="s">
        <v>11</v>
      </c>
      <c r="D677" s="123" t="s">
        <v>12</v>
      </c>
      <c r="E677" s="124">
        <v>10149</v>
      </c>
      <c r="F677" s="124">
        <v>0</v>
      </c>
      <c r="G677" s="125">
        <f t="shared" si="26"/>
        <v>0</v>
      </c>
    </row>
    <row r="678" spans="1:7" ht="13.5" customHeight="1" x14ac:dyDescent="0.2">
      <c r="A678" s="116"/>
      <c r="B678" s="116"/>
      <c r="C678" s="122" t="s">
        <v>13</v>
      </c>
      <c r="D678" s="123" t="s">
        <v>14</v>
      </c>
      <c r="E678" s="124">
        <v>1396.98</v>
      </c>
      <c r="F678" s="124">
        <v>1220.46</v>
      </c>
      <c r="G678" s="125">
        <f t="shared" si="26"/>
        <v>87.364171283769281</v>
      </c>
    </row>
    <row r="679" spans="1:7" x14ac:dyDescent="0.2">
      <c r="A679" s="116"/>
      <c r="B679" s="118" t="s">
        <v>15</v>
      </c>
      <c r="C679" s="116"/>
      <c r="D679" s="119" t="s">
        <v>16</v>
      </c>
      <c r="E679" s="120">
        <v>2000</v>
      </c>
      <c r="F679" s="120">
        <v>1770</v>
      </c>
      <c r="G679" s="121">
        <f t="shared" si="26"/>
        <v>88.5</v>
      </c>
    </row>
    <row r="680" spans="1:7" x14ac:dyDescent="0.2">
      <c r="A680" s="116"/>
      <c r="B680" s="116"/>
      <c r="C680" s="122" t="s">
        <v>17</v>
      </c>
      <c r="D680" s="123" t="s">
        <v>18</v>
      </c>
      <c r="E680" s="124">
        <v>2000</v>
      </c>
      <c r="F680" s="124">
        <v>1770</v>
      </c>
      <c r="G680" s="125">
        <f t="shared" si="26"/>
        <v>88.5</v>
      </c>
    </row>
    <row r="681" spans="1:7" x14ac:dyDescent="0.2">
      <c r="A681" s="116"/>
      <c r="B681" s="118" t="s">
        <v>27</v>
      </c>
      <c r="C681" s="116"/>
      <c r="D681" s="119" t="s">
        <v>28</v>
      </c>
      <c r="E681" s="120">
        <v>1500</v>
      </c>
      <c r="F681" s="120">
        <v>1161.9000000000001</v>
      </c>
      <c r="G681" s="121">
        <f t="shared" si="26"/>
        <v>77.460000000000008</v>
      </c>
    </row>
    <row r="682" spans="1:7" ht="13.5" customHeight="1" x14ac:dyDescent="0.2">
      <c r="A682" s="116"/>
      <c r="B682" s="116"/>
      <c r="C682" s="122" t="s">
        <v>29</v>
      </c>
      <c r="D682" s="123" t="s">
        <v>30</v>
      </c>
      <c r="E682" s="124">
        <v>1000</v>
      </c>
      <c r="F682" s="124">
        <v>751.9</v>
      </c>
      <c r="G682" s="125">
        <f t="shared" si="26"/>
        <v>75.19</v>
      </c>
    </row>
    <row r="683" spans="1:7" ht="13.5" customHeight="1" x14ac:dyDescent="0.2">
      <c r="A683" s="116"/>
      <c r="B683" s="116"/>
      <c r="C683" s="122">
        <v>4149</v>
      </c>
      <c r="D683" s="123" t="s">
        <v>38</v>
      </c>
      <c r="E683" s="124">
        <v>500</v>
      </c>
      <c r="F683" s="124">
        <v>410</v>
      </c>
      <c r="G683" s="125">
        <f t="shared" si="26"/>
        <v>82</v>
      </c>
    </row>
    <row r="684" spans="1:7" x14ac:dyDescent="0.2">
      <c r="A684" s="116"/>
      <c r="B684" s="118" t="s">
        <v>198</v>
      </c>
      <c r="C684" s="116"/>
      <c r="D684" s="119" t="s">
        <v>199</v>
      </c>
      <c r="E684" s="120">
        <v>150000</v>
      </c>
      <c r="F684" s="120">
        <v>148649.60999999999</v>
      </c>
      <c r="G684" s="121">
        <f t="shared" si="26"/>
        <v>99.099739999999997</v>
      </c>
    </row>
    <row r="685" spans="1:7" ht="13.5" customHeight="1" x14ac:dyDescent="0.2">
      <c r="A685" s="116"/>
      <c r="B685" s="116"/>
      <c r="C685" s="122" t="s">
        <v>200</v>
      </c>
      <c r="D685" s="123" t="s">
        <v>201</v>
      </c>
      <c r="E685" s="124">
        <v>150000</v>
      </c>
      <c r="F685" s="124">
        <v>148649.60999999999</v>
      </c>
      <c r="G685" s="125">
        <f t="shared" si="26"/>
        <v>99.099739999999997</v>
      </c>
    </row>
    <row r="686" spans="1:7" x14ac:dyDescent="0.2">
      <c r="A686" s="116"/>
      <c r="B686" s="118" t="s">
        <v>47</v>
      </c>
      <c r="C686" s="116"/>
      <c r="D686" s="119" t="s">
        <v>48</v>
      </c>
      <c r="E686" s="120">
        <v>500</v>
      </c>
      <c r="F686" s="120">
        <v>437.51</v>
      </c>
      <c r="G686" s="121">
        <f t="shared" si="26"/>
        <v>87.501999999999995</v>
      </c>
    </row>
    <row r="687" spans="1:7" x14ac:dyDescent="0.2">
      <c r="A687" s="116"/>
      <c r="B687" s="116"/>
      <c r="C687" s="122" t="s">
        <v>49</v>
      </c>
      <c r="D687" s="123" t="s">
        <v>50</v>
      </c>
      <c r="E687" s="124">
        <v>500</v>
      </c>
      <c r="F687" s="124">
        <v>437.51</v>
      </c>
      <c r="G687" s="125">
        <f t="shared" si="26"/>
        <v>87.501999999999995</v>
      </c>
    </row>
    <row r="688" spans="1:7" x14ac:dyDescent="0.2">
      <c r="A688" s="116"/>
      <c r="B688" s="118" t="s">
        <v>53</v>
      </c>
      <c r="C688" s="116"/>
      <c r="D688" s="119" t="s">
        <v>54</v>
      </c>
      <c r="E688" s="120">
        <v>30000</v>
      </c>
      <c r="F688" s="120">
        <v>38982.67</v>
      </c>
      <c r="G688" s="121">
        <f t="shared" si="26"/>
        <v>129.94223333333332</v>
      </c>
    </row>
    <row r="689" spans="1:15" x14ac:dyDescent="0.2">
      <c r="A689" s="116"/>
      <c r="B689" s="116"/>
      <c r="C689" s="122" t="s">
        <v>55</v>
      </c>
      <c r="D689" s="123" t="s">
        <v>56</v>
      </c>
      <c r="E689" s="124">
        <v>30000</v>
      </c>
      <c r="F689" s="124">
        <v>38982.67</v>
      </c>
      <c r="G689" s="125">
        <f t="shared" si="26"/>
        <v>129.94223333333332</v>
      </c>
    </row>
    <row r="690" spans="1:15" ht="13.5" customHeight="1" x14ac:dyDescent="0.2">
      <c r="A690" s="116"/>
      <c r="B690" s="116"/>
      <c r="C690" s="128" t="s">
        <v>57</v>
      </c>
      <c r="D690" s="123" t="s">
        <v>58</v>
      </c>
      <c r="E690" s="124">
        <v>30000</v>
      </c>
      <c r="F690" s="124">
        <v>38982.67</v>
      </c>
      <c r="G690" s="125">
        <f t="shared" si="26"/>
        <v>129.94223333333332</v>
      </c>
    </row>
    <row r="691" spans="1:15" ht="29.25" customHeight="1" x14ac:dyDescent="0.2">
      <c r="A691" s="173" t="s">
        <v>317</v>
      </c>
      <c r="B691" s="173" t="s">
        <v>234</v>
      </c>
      <c r="C691" s="173"/>
      <c r="D691" s="184" t="s">
        <v>0</v>
      </c>
      <c r="E691" s="173" t="s">
        <v>235</v>
      </c>
      <c r="F691" s="173" t="s">
        <v>236</v>
      </c>
      <c r="G691" s="181" t="s">
        <v>318</v>
      </c>
    </row>
    <row r="692" spans="1:15" ht="12" customHeight="1" x14ac:dyDescent="0.2">
      <c r="A692" s="173"/>
      <c r="B692" s="173"/>
      <c r="C692" s="173"/>
      <c r="D692" s="184"/>
      <c r="E692" s="173"/>
      <c r="F692" s="173"/>
      <c r="G692" s="181"/>
    </row>
    <row r="693" spans="1:15" ht="13.5" customHeight="1" x14ac:dyDescent="0.2">
      <c r="A693" s="173"/>
      <c r="B693" s="173"/>
      <c r="C693" s="173"/>
      <c r="D693" s="184"/>
      <c r="E693" s="173"/>
      <c r="F693" s="173"/>
      <c r="G693" s="181"/>
    </row>
    <row r="694" spans="1:15" x14ac:dyDescent="0.2">
      <c r="A694" s="115" t="s">
        <v>202</v>
      </c>
      <c r="B694" s="116"/>
      <c r="C694" s="116"/>
      <c r="D694" s="196" t="s">
        <v>203</v>
      </c>
      <c r="E694" s="176">
        <f>E696+E702+E704+E707+E730+E733+E736</f>
        <v>1096100.1200000001</v>
      </c>
      <c r="F694" s="176">
        <f>F696+F702+F704+F707+F730+F733+F736</f>
        <v>1003332.94</v>
      </c>
      <c r="G694" s="185">
        <f>F694/E694*100</f>
        <v>91.536614374241637</v>
      </c>
    </row>
    <row r="695" spans="1:15" x14ac:dyDescent="0.2">
      <c r="A695" s="115"/>
      <c r="B695" s="116"/>
      <c r="C695" s="116"/>
      <c r="D695" s="197"/>
      <c r="E695" s="177"/>
      <c r="F695" s="177"/>
      <c r="G695" s="186"/>
    </row>
    <row r="696" spans="1:15" x14ac:dyDescent="0.2">
      <c r="A696" s="116"/>
      <c r="B696" s="118" t="s">
        <v>3</v>
      </c>
      <c r="C696" s="116"/>
      <c r="D696" s="119" t="s">
        <v>4</v>
      </c>
      <c r="E696" s="120">
        <f>SUM(E697:E701)</f>
        <v>76500.12000000001</v>
      </c>
      <c r="F696" s="120">
        <f>SUM(F697:F701)</f>
        <v>42734.48</v>
      </c>
      <c r="G696" s="121">
        <f t="shared" ref="G696:G738" si="27">F696/E696*100</f>
        <v>55.861977732845382</v>
      </c>
    </row>
    <row r="697" spans="1:15" x14ac:dyDescent="0.2">
      <c r="A697" s="116"/>
      <c r="B697" s="116"/>
      <c r="C697" s="122" t="s">
        <v>5</v>
      </c>
      <c r="D697" s="123" t="s">
        <v>6</v>
      </c>
      <c r="E697" s="124">
        <v>46735.75</v>
      </c>
      <c r="F697" s="124">
        <v>42021.48</v>
      </c>
      <c r="G697" s="125">
        <f t="shared" si="27"/>
        <v>89.912925330180855</v>
      </c>
    </row>
    <row r="698" spans="1:15" x14ac:dyDescent="0.2">
      <c r="A698" s="116"/>
      <c r="B698" s="116"/>
      <c r="C698" s="122" t="s">
        <v>7</v>
      </c>
      <c r="D698" s="123" t="s">
        <v>8</v>
      </c>
      <c r="E698" s="124">
        <v>6277.93</v>
      </c>
      <c r="F698" s="124">
        <v>0</v>
      </c>
      <c r="G698" s="125">
        <f t="shared" si="27"/>
        <v>0</v>
      </c>
    </row>
    <row r="699" spans="1:15" ht="13.5" customHeight="1" x14ac:dyDescent="0.2">
      <c r="A699" s="116"/>
      <c r="B699" s="116"/>
      <c r="C699" s="122" t="s">
        <v>9</v>
      </c>
      <c r="D699" s="123" t="s">
        <v>10</v>
      </c>
      <c r="E699" s="124">
        <v>16741.150000000001</v>
      </c>
      <c r="F699" s="124">
        <v>0</v>
      </c>
      <c r="G699" s="125">
        <f t="shared" si="27"/>
        <v>0</v>
      </c>
    </row>
    <row r="700" spans="1:15" x14ac:dyDescent="0.2">
      <c r="A700" s="116"/>
      <c r="B700" s="116"/>
      <c r="C700" s="122" t="s">
        <v>11</v>
      </c>
      <c r="D700" s="123" t="s">
        <v>12</v>
      </c>
      <c r="E700" s="124">
        <v>5929.16</v>
      </c>
      <c r="F700" s="124">
        <v>0</v>
      </c>
      <c r="G700" s="125">
        <f t="shared" si="27"/>
        <v>0</v>
      </c>
    </row>
    <row r="701" spans="1:15" ht="13.5" customHeight="1" x14ac:dyDescent="0.2">
      <c r="A701" s="116"/>
      <c r="B701" s="116"/>
      <c r="C701" s="122" t="s">
        <v>13</v>
      </c>
      <c r="D701" s="123" t="s">
        <v>14</v>
      </c>
      <c r="E701" s="124">
        <v>816.13</v>
      </c>
      <c r="F701" s="124">
        <v>713</v>
      </c>
      <c r="G701" s="125">
        <f t="shared" si="27"/>
        <v>87.36353277051451</v>
      </c>
      <c r="N701" s="132"/>
      <c r="O701" s="132"/>
    </row>
    <row r="702" spans="1:15" x14ac:dyDescent="0.2">
      <c r="A702" s="116"/>
      <c r="B702" s="118" t="s">
        <v>15</v>
      </c>
      <c r="C702" s="116"/>
      <c r="D702" s="119" t="s">
        <v>16</v>
      </c>
      <c r="E702" s="120">
        <v>1000</v>
      </c>
      <c r="F702" s="120">
        <v>60</v>
      </c>
      <c r="G702" s="121">
        <f t="shared" si="27"/>
        <v>6</v>
      </c>
      <c r="N702" s="134"/>
      <c r="O702" s="134"/>
    </row>
    <row r="703" spans="1:15" x14ac:dyDescent="0.2">
      <c r="A703" s="116"/>
      <c r="B703" s="116"/>
      <c r="C703" s="122" t="s">
        <v>17</v>
      </c>
      <c r="D703" s="123" t="s">
        <v>18</v>
      </c>
      <c r="E703" s="124">
        <v>1000</v>
      </c>
      <c r="F703" s="124">
        <v>60</v>
      </c>
      <c r="G703" s="125">
        <f t="shared" si="27"/>
        <v>6</v>
      </c>
      <c r="N703" s="134"/>
      <c r="O703" s="134"/>
    </row>
    <row r="704" spans="1:15" x14ac:dyDescent="0.2">
      <c r="A704" s="116"/>
      <c r="B704" s="118" t="s">
        <v>27</v>
      </c>
      <c r="C704" s="116"/>
      <c r="D704" s="119" t="s">
        <v>28</v>
      </c>
      <c r="E704" s="120">
        <v>3000</v>
      </c>
      <c r="F704" s="120">
        <v>761.34</v>
      </c>
      <c r="G704" s="121">
        <f t="shared" si="27"/>
        <v>25.378</v>
      </c>
      <c r="N704" s="134"/>
      <c r="O704" s="134"/>
    </row>
    <row r="705" spans="1:15" ht="15.75" customHeight="1" x14ac:dyDescent="0.2">
      <c r="A705" s="116"/>
      <c r="B705" s="116"/>
      <c r="C705" s="122" t="s">
        <v>29</v>
      </c>
      <c r="D705" s="123" t="s">
        <v>30</v>
      </c>
      <c r="E705" s="124">
        <v>2000</v>
      </c>
      <c r="F705" s="124">
        <v>612.04</v>
      </c>
      <c r="G705" s="125">
        <f t="shared" si="27"/>
        <v>30.601999999999997</v>
      </c>
      <c r="N705" s="134"/>
      <c r="O705" s="134"/>
    </row>
    <row r="706" spans="1:15" x14ac:dyDescent="0.2">
      <c r="A706" s="116"/>
      <c r="B706" s="116"/>
      <c r="C706" s="122">
        <v>4149</v>
      </c>
      <c r="D706" s="123" t="s">
        <v>38</v>
      </c>
      <c r="E706" s="124">
        <v>1000</v>
      </c>
      <c r="F706" s="124">
        <v>149.30000000000001</v>
      </c>
      <c r="G706" s="125">
        <f t="shared" si="27"/>
        <v>14.930000000000001</v>
      </c>
    </row>
    <row r="707" spans="1:15" ht="25.5" x14ac:dyDescent="0.2">
      <c r="A707" s="116"/>
      <c r="B707" s="118" t="s">
        <v>43</v>
      </c>
      <c r="C707" s="116"/>
      <c r="D707" s="119" t="s">
        <v>44</v>
      </c>
      <c r="E707" s="120">
        <v>701600</v>
      </c>
      <c r="F707" s="120">
        <v>632698.36</v>
      </c>
      <c r="G707" s="121">
        <f t="shared" si="27"/>
        <v>90.179355758266823</v>
      </c>
    </row>
    <row r="708" spans="1:15" x14ac:dyDescent="0.2">
      <c r="A708" s="116"/>
      <c r="B708" s="116"/>
      <c r="C708" s="122" t="s">
        <v>126</v>
      </c>
      <c r="D708" s="123" t="s">
        <v>127</v>
      </c>
      <c r="E708" s="124">
        <v>254600</v>
      </c>
      <c r="F708" s="124">
        <v>219244.26</v>
      </c>
      <c r="G708" s="125">
        <f t="shared" si="27"/>
        <v>86.113220738413204</v>
      </c>
    </row>
    <row r="709" spans="1:15" x14ac:dyDescent="0.2">
      <c r="A709" s="116"/>
      <c r="B709" s="116"/>
      <c r="C709" s="128" t="s">
        <v>204</v>
      </c>
      <c r="D709" s="123" t="s">
        <v>205</v>
      </c>
      <c r="E709" s="124">
        <v>236599</v>
      </c>
      <c r="F709" s="124">
        <v>209387.45</v>
      </c>
      <c r="G709" s="125">
        <f t="shared" si="27"/>
        <v>88.498873621612944</v>
      </c>
    </row>
    <row r="710" spans="1:15" x14ac:dyDescent="0.2">
      <c r="A710" s="116"/>
      <c r="B710" s="116"/>
      <c r="C710" s="136" t="s">
        <v>206</v>
      </c>
      <c r="D710" s="123" t="s">
        <v>207</v>
      </c>
      <c r="E710" s="124">
        <v>175000</v>
      </c>
      <c r="F710" s="124">
        <v>173196.12</v>
      </c>
      <c r="G710" s="125">
        <f t="shared" si="27"/>
        <v>98.969211428571427</v>
      </c>
    </row>
    <row r="711" spans="1:15" x14ac:dyDescent="0.2">
      <c r="A711" s="116"/>
      <c r="B711" s="116"/>
      <c r="C711" s="136" t="s">
        <v>208</v>
      </c>
      <c r="D711" s="123" t="s">
        <v>209</v>
      </c>
      <c r="E711" s="124">
        <v>6300</v>
      </c>
      <c r="F711" s="124">
        <v>0</v>
      </c>
      <c r="G711" s="125">
        <f t="shared" si="27"/>
        <v>0</v>
      </c>
    </row>
    <row r="712" spans="1:15" x14ac:dyDescent="0.2">
      <c r="A712" s="116"/>
      <c r="B712" s="116"/>
      <c r="C712" s="136" t="s">
        <v>210</v>
      </c>
      <c r="D712" s="123" t="s">
        <v>211</v>
      </c>
      <c r="E712" s="124">
        <v>1800</v>
      </c>
      <c r="F712" s="124">
        <v>1800</v>
      </c>
      <c r="G712" s="125">
        <f t="shared" si="27"/>
        <v>100</v>
      </c>
    </row>
    <row r="713" spans="1:15" x14ac:dyDescent="0.2">
      <c r="A713" s="116"/>
      <c r="B713" s="116"/>
      <c r="C713" s="136" t="s">
        <v>212</v>
      </c>
      <c r="D713" s="123" t="s">
        <v>213</v>
      </c>
      <c r="E713" s="124">
        <v>1600</v>
      </c>
      <c r="F713" s="124">
        <v>1554.6</v>
      </c>
      <c r="G713" s="125">
        <f t="shared" si="27"/>
        <v>97.162499999999994</v>
      </c>
    </row>
    <row r="714" spans="1:15" x14ac:dyDescent="0.2">
      <c r="A714" s="116"/>
      <c r="B714" s="116"/>
      <c r="C714" s="136">
        <v>431315</v>
      </c>
      <c r="D714" s="123" t="s">
        <v>354</v>
      </c>
      <c r="E714" s="124">
        <v>30000</v>
      </c>
      <c r="F714" s="124">
        <v>25944.98</v>
      </c>
      <c r="G714" s="125">
        <f t="shared" si="27"/>
        <v>86.483266666666665</v>
      </c>
    </row>
    <row r="715" spans="1:15" x14ac:dyDescent="0.2">
      <c r="A715" s="116"/>
      <c r="B715" s="116"/>
      <c r="C715" s="136" t="s">
        <v>214</v>
      </c>
      <c r="D715" s="123" t="s">
        <v>215</v>
      </c>
      <c r="E715" s="124">
        <v>2000</v>
      </c>
      <c r="F715" s="124">
        <v>1775.55</v>
      </c>
      <c r="G715" s="125">
        <f t="shared" si="27"/>
        <v>88.777500000000003</v>
      </c>
    </row>
    <row r="716" spans="1:15" x14ac:dyDescent="0.2">
      <c r="A716" s="116"/>
      <c r="B716" s="116"/>
      <c r="C716" s="136" t="s">
        <v>216</v>
      </c>
      <c r="D716" s="123" t="s">
        <v>217</v>
      </c>
      <c r="E716" s="124">
        <v>2000</v>
      </c>
      <c r="F716" s="124">
        <v>675</v>
      </c>
      <c r="G716" s="125">
        <f t="shared" si="27"/>
        <v>33.75</v>
      </c>
    </row>
    <row r="717" spans="1:15" x14ac:dyDescent="0.2">
      <c r="A717" s="116"/>
      <c r="B717" s="116"/>
      <c r="C717" s="136" t="s">
        <v>218</v>
      </c>
      <c r="D717" s="123" t="s">
        <v>219</v>
      </c>
      <c r="E717" s="124">
        <v>11199</v>
      </c>
      <c r="F717" s="124">
        <v>1891.6</v>
      </c>
      <c r="G717" s="125">
        <f t="shared" si="27"/>
        <v>16.890793820876862</v>
      </c>
    </row>
    <row r="718" spans="1:15" x14ac:dyDescent="0.2">
      <c r="A718" s="116"/>
      <c r="B718" s="116"/>
      <c r="C718" s="136" t="s">
        <v>220</v>
      </c>
      <c r="D718" s="123" t="s">
        <v>221</v>
      </c>
      <c r="E718" s="124">
        <v>6700</v>
      </c>
      <c r="F718" s="124">
        <v>2549.6</v>
      </c>
      <c r="G718" s="125">
        <f t="shared" si="27"/>
        <v>38.05373134328358</v>
      </c>
    </row>
    <row r="719" spans="1:15" x14ac:dyDescent="0.2">
      <c r="A719" s="116"/>
      <c r="B719" s="116"/>
      <c r="C719" s="128" t="s">
        <v>128</v>
      </c>
      <c r="D719" s="123" t="s">
        <v>129</v>
      </c>
      <c r="E719" s="124">
        <v>18001</v>
      </c>
      <c r="F719" s="124">
        <v>9856.81</v>
      </c>
      <c r="G719" s="125">
        <f t="shared" si="27"/>
        <v>54.757013499250043</v>
      </c>
    </row>
    <row r="720" spans="1:15" x14ac:dyDescent="0.2">
      <c r="A720" s="116"/>
      <c r="B720" s="116"/>
      <c r="C720" s="136" t="s">
        <v>222</v>
      </c>
      <c r="D720" s="123" t="s">
        <v>223</v>
      </c>
      <c r="E720" s="124">
        <v>1</v>
      </c>
      <c r="F720" s="124">
        <v>0</v>
      </c>
      <c r="G720" s="125">
        <f t="shared" si="27"/>
        <v>0</v>
      </c>
    </row>
    <row r="721" spans="1:7" x14ac:dyDescent="0.2">
      <c r="A721" s="116"/>
      <c r="B721" s="116"/>
      <c r="C721" s="136" t="s">
        <v>224</v>
      </c>
      <c r="D721" s="123" t="s">
        <v>225</v>
      </c>
      <c r="E721" s="124">
        <v>2400</v>
      </c>
      <c r="F721" s="124">
        <v>0</v>
      </c>
      <c r="G721" s="125">
        <f t="shared" si="27"/>
        <v>0</v>
      </c>
    </row>
    <row r="722" spans="1:7" x14ac:dyDescent="0.2">
      <c r="A722" s="116"/>
      <c r="B722" s="116"/>
      <c r="C722" s="136" t="s">
        <v>130</v>
      </c>
      <c r="D722" s="123" t="s">
        <v>226</v>
      </c>
      <c r="E722" s="124">
        <v>1800</v>
      </c>
      <c r="F722" s="124">
        <v>0</v>
      </c>
      <c r="G722" s="125">
        <f t="shared" si="27"/>
        <v>0</v>
      </c>
    </row>
    <row r="723" spans="1:7" x14ac:dyDescent="0.2">
      <c r="A723" s="116"/>
      <c r="B723" s="116"/>
      <c r="C723" s="136" t="s">
        <v>227</v>
      </c>
      <c r="D723" s="123" t="s">
        <v>228</v>
      </c>
      <c r="E723" s="124">
        <v>1800</v>
      </c>
      <c r="F723" s="124">
        <v>1716.7</v>
      </c>
      <c r="G723" s="125">
        <f t="shared" si="27"/>
        <v>95.37222222222222</v>
      </c>
    </row>
    <row r="724" spans="1:7" x14ac:dyDescent="0.2">
      <c r="A724" s="116"/>
      <c r="B724" s="116"/>
      <c r="C724" s="136" t="s">
        <v>131</v>
      </c>
      <c r="D724" s="123" t="s">
        <v>132</v>
      </c>
      <c r="E724" s="124">
        <v>12000</v>
      </c>
      <c r="F724" s="124">
        <v>8140.11</v>
      </c>
      <c r="G724" s="125">
        <f t="shared" si="27"/>
        <v>67.834249999999997</v>
      </c>
    </row>
    <row r="725" spans="1:7" x14ac:dyDescent="0.2">
      <c r="A725" s="116"/>
      <c r="B725" s="116"/>
      <c r="C725" s="122" t="s">
        <v>229</v>
      </c>
      <c r="D725" s="123" t="s">
        <v>230</v>
      </c>
      <c r="E725" s="124">
        <v>9000</v>
      </c>
      <c r="F725" s="124">
        <v>6937</v>
      </c>
      <c r="G725" s="125">
        <f t="shared" si="27"/>
        <v>77.077777777777783</v>
      </c>
    </row>
    <row r="726" spans="1:7" x14ac:dyDescent="0.2">
      <c r="A726" s="116"/>
      <c r="B726" s="116"/>
      <c r="C726" s="122" t="s">
        <v>103</v>
      </c>
      <c r="D726" s="123" t="s">
        <v>362</v>
      </c>
      <c r="E726" s="124">
        <v>8000</v>
      </c>
      <c r="F726" s="124">
        <v>5557.1</v>
      </c>
      <c r="G726" s="125">
        <f t="shared" si="27"/>
        <v>69.463750000000005</v>
      </c>
    </row>
    <row r="727" spans="1:7" ht="13.5" customHeight="1" x14ac:dyDescent="0.2">
      <c r="A727" s="116"/>
      <c r="B727" s="116"/>
      <c r="C727" s="122">
        <v>4319</v>
      </c>
      <c r="D727" s="123" t="s">
        <v>107</v>
      </c>
      <c r="E727" s="124">
        <v>430000</v>
      </c>
      <c r="F727" s="124">
        <v>400960</v>
      </c>
      <c r="G727" s="125">
        <f t="shared" si="27"/>
        <v>93.246511627906983</v>
      </c>
    </row>
    <row r="728" spans="1:7" x14ac:dyDescent="0.2">
      <c r="A728" s="116"/>
      <c r="B728" s="116"/>
      <c r="C728" s="136">
        <v>43195</v>
      </c>
      <c r="D728" s="123" t="s">
        <v>337</v>
      </c>
      <c r="E728" s="124">
        <v>230000</v>
      </c>
      <c r="F728" s="124">
        <v>230000</v>
      </c>
      <c r="G728" s="125">
        <f t="shared" si="27"/>
        <v>100</v>
      </c>
    </row>
    <row r="729" spans="1:7" x14ac:dyDescent="0.2">
      <c r="A729" s="116"/>
      <c r="B729" s="116"/>
      <c r="C729" s="136">
        <v>43199</v>
      </c>
      <c r="D729" s="123" t="s">
        <v>352</v>
      </c>
      <c r="E729" s="124">
        <v>200000</v>
      </c>
      <c r="F729" s="124">
        <v>170960</v>
      </c>
      <c r="G729" s="125">
        <f t="shared" si="27"/>
        <v>85.48</v>
      </c>
    </row>
    <row r="730" spans="1:7" x14ac:dyDescent="0.2">
      <c r="A730" s="116"/>
      <c r="B730" s="118" t="s">
        <v>78</v>
      </c>
      <c r="C730" s="116"/>
      <c r="D730" s="119" t="s">
        <v>79</v>
      </c>
      <c r="E730" s="120">
        <v>250000</v>
      </c>
      <c r="F730" s="120">
        <v>250000</v>
      </c>
      <c r="G730" s="121">
        <f t="shared" si="27"/>
        <v>100</v>
      </c>
    </row>
    <row r="731" spans="1:7" x14ac:dyDescent="0.2">
      <c r="A731" s="116"/>
      <c r="B731" s="116"/>
      <c r="C731" s="122" t="s">
        <v>80</v>
      </c>
      <c r="D731" s="123" t="s">
        <v>81</v>
      </c>
      <c r="E731" s="124">
        <v>250000</v>
      </c>
      <c r="F731" s="124">
        <v>250000</v>
      </c>
      <c r="G731" s="125">
        <f t="shared" si="27"/>
        <v>100</v>
      </c>
    </row>
    <row r="732" spans="1:7" ht="14.25" customHeight="1" x14ac:dyDescent="0.2">
      <c r="A732" s="116"/>
      <c r="B732" s="116"/>
      <c r="C732" s="128" t="s">
        <v>231</v>
      </c>
      <c r="D732" s="123" t="s">
        <v>232</v>
      </c>
      <c r="E732" s="124">
        <v>250000</v>
      </c>
      <c r="F732" s="124">
        <v>250000</v>
      </c>
      <c r="G732" s="125">
        <f t="shared" si="27"/>
        <v>100</v>
      </c>
    </row>
    <row r="733" spans="1:7" ht="15" customHeight="1" x14ac:dyDescent="0.2">
      <c r="A733" s="116"/>
      <c r="B733" s="143">
        <v>441</v>
      </c>
      <c r="C733" s="122"/>
      <c r="D733" s="119" t="s">
        <v>48</v>
      </c>
      <c r="E733" s="120">
        <v>4000</v>
      </c>
      <c r="F733" s="120">
        <v>3215.8</v>
      </c>
      <c r="G733" s="121">
        <f t="shared" si="27"/>
        <v>80.39500000000001</v>
      </c>
    </row>
    <row r="734" spans="1:7" x14ac:dyDescent="0.2">
      <c r="A734" s="116"/>
      <c r="B734" s="116"/>
      <c r="C734" s="122">
        <v>4412</v>
      </c>
      <c r="D734" s="123" t="s">
        <v>175</v>
      </c>
      <c r="E734" s="124">
        <v>2000</v>
      </c>
      <c r="F734" s="124">
        <v>1790.8</v>
      </c>
      <c r="G734" s="125">
        <f t="shared" si="27"/>
        <v>89.539999999999992</v>
      </c>
    </row>
    <row r="735" spans="1:7" x14ac:dyDescent="0.2">
      <c r="A735" s="116"/>
      <c r="B735" s="116"/>
      <c r="C735" s="122" t="s">
        <v>49</v>
      </c>
      <c r="D735" s="123" t="s">
        <v>50</v>
      </c>
      <c r="E735" s="124">
        <v>2000</v>
      </c>
      <c r="F735" s="124">
        <v>1425</v>
      </c>
      <c r="G735" s="125">
        <f t="shared" si="27"/>
        <v>71.25</v>
      </c>
    </row>
    <row r="736" spans="1:7" ht="11.25" customHeight="1" x14ac:dyDescent="0.2">
      <c r="A736" s="116"/>
      <c r="B736" s="118" t="s">
        <v>53</v>
      </c>
      <c r="C736" s="116"/>
      <c r="D736" s="119" t="s">
        <v>54</v>
      </c>
      <c r="E736" s="120">
        <v>60000</v>
      </c>
      <c r="F736" s="120">
        <v>73862.960000000006</v>
      </c>
      <c r="G736" s="121">
        <f t="shared" si="27"/>
        <v>123.10493333333335</v>
      </c>
    </row>
    <row r="737" spans="1:7" ht="11.25" customHeight="1" x14ac:dyDescent="0.2">
      <c r="A737" s="116"/>
      <c r="B737" s="116"/>
      <c r="C737" s="122" t="s">
        <v>55</v>
      </c>
      <c r="D737" s="123" t="s">
        <v>56</v>
      </c>
      <c r="E737" s="124">
        <v>60000</v>
      </c>
      <c r="F737" s="124">
        <v>73862.960000000006</v>
      </c>
      <c r="G737" s="125">
        <f t="shared" si="27"/>
        <v>123.10493333333335</v>
      </c>
    </row>
    <row r="738" spans="1:7" ht="11.25" customHeight="1" x14ac:dyDescent="0.2">
      <c r="A738" s="116"/>
      <c r="B738" s="116"/>
      <c r="C738" s="128" t="s">
        <v>57</v>
      </c>
      <c r="D738" s="123" t="s">
        <v>58</v>
      </c>
      <c r="E738" s="124">
        <v>60000</v>
      </c>
      <c r="F738" s="124">
        <v>73862.960000000006</v>
      </c>
      <c r="G738" s="125">
        <f t="shared" si="27"/>
        <v>123.10493333333335</v>
      </c>
    </row>
    <row r="739" spans="1:7" ht="11.25" customHeight="1" x14ac:dyDescent="0.2"/>
    <row r="740" spans="1:7" ht="11.25" customHeight="1" x14ac:dyDescent="0.2"/>
    <row r="741" spans="1:7" ht="15" customHeight="1" x14ac:dyDescent="0.2">
      <c r="A741" s="145"/>
      <c r="B741" s="145"/>
      <c r="C741" s="145"/>
      <c r="D741" s="146" t="s">
        <v>319</v>
      </c>
      <c r="E741" s="147">
        <f>E694+E671+E644+E623+E587+E566+E544+E516+E490+E468+E447+E421+E385+E335+E293+E270+E239+E210</f>
        <v>10700000.000000002</v>
      </c>
      <c r="F741" s="147">
        <f>F694+F671+F644+F623+F587+F566+F544+F516+F490+F468+F447+F421+F385+F335+F293+F270+F239+F210</f>
        <v>8739909.9700000007</v>
      </c>
      <c r="G741" s="148">
        <f>F741/E741*100</f>
        <v>81.681401588785036</v>
      </c>
    </row>
    <row r="742" spans="1:7" ht="14.25" customHeight="1" x14ac:dyDescent="0.2"/>
    <row r="743" spans="1:7" ht="15.75" customHeight="1" x14ac:dyDescent="0.2"/>
    <row r="744" spans="1:7" ht="13.5" customHeight="1" x14ac:dyDescent="0.2"/>
    <row r="745" spans="1:7" ht="14.25" customHeight="1" x14ac:dyDescent="0.2"/>
    <row r="746" spans="1:7" ht="15" customHeight="1" x14ac:dyDescent="0.2"/>
    <row r="747" spans="1:7" ht="15.75" customHeight="1" x14ac:dyDescent="0.2"/>
    <row r="748" spans="1:7" ht="13.5" customHeight="1" x14ac:dyDescent="0.2"/>
    <row r="749" spans="1:7" ht="14.25" customHeight="1" x14ac:dyDescent="0.2"/>
    <row r="750" spans="1:7" ht="13.5" customHeight="1" x14ac:dyDescent="0.2"/>
    <row r="751" spans="1:7" ht="14.25" customHeight="1" x14ac:dyDescent="0.2"/>
    <row r="752" spans="1:7" ht="15" customHeight="1" x14ac:dyDescent="0.2"/>
    <row r="753" ht="14.25" customHeight="1" x14ac:dyDescent="0.2"/>
    <row r="754" ht="14.25" customHeight="1" x14ac:dyDescent="0.2"/>
    <row r="755" ht="11.25" customHeight="1" x14ac:dyDescent="0.2"/>
    <row r="756" ht="11.25" customHeight="1" x14ac:dyDescent="0.2"/>
    <row r="757" ht="11.25" customHeight="1" x14ac:dyDescent="0.2"/>
    <row r="758" ht="11.25" customHeight="1" x14ac:dyDescent="0.2"/>
    <row r="759" ht="11.25" customHeight="1" x14ac:dyDescent="0.2"/>
    <row r="760" ht="11.25" customHeight="1" x14ac:dyDescent="0.2"/>
    <row r="761" ht="11.25" customHeight="1" x14ac:dyDescent="0.2"/>
    <row r="762" ht="11.25" customHeight="1" x14ac:dyDescent="0.2"/>
    <row r="763" ht="11.25" customHeight="1" x14ac:dyDescent="0.2"/>
    <row r="764" ht="11.25" customHeight="1" x14ac:dyDescent="0.2"/>
    <row r="765" ht="11.25" customHeight="1" x14ac:dyDescent="0.2"/>
    <row r="766" ht="11.25" customHeight="1" x14ac:dyDescent="0.2"/>
    <row r="767" ht="11.25" customHeight="1" x14ac:dyDescent="0.2"/>
    <row r="768" ht="11.25" customHeight="1" x14ac:dyDescent="0.2"/>
    <row r="769" ht="11.25" customHeight="1" x14ac:dyDescent="0.2"/>
    <row r="770" ht="11.25" customHeight="1" x14ac:dyDescent="0.2"/>
    <row r="771" ht="11.25" customHeight="1" x14ac:dyDescent="0.2"/>
    <row r="772" ht="11.25" customHeight="1" x14ac:dyDescent="0.2"/>
    <row r="774" ht="11.25" customHeight="1" x14ac:dyDescent="0.2"/>
    <row r="775" ht="12" customHeight="1" x14ac:dyDescent="0.2"/>
    <row r="776" ht="11.25" customHeight="1" x14ac:dyDescent="0.2"/>
    <row r="777" ht="11.25" customHeight="1" x14ac:dyDescent="0.2"/>
    <row r="778" ht="11.25" customHeight="1" x14ac:dyDescent="0.2"/>
    <row r="779" ht="12" customHeight="1" x14ac:dyDescent="0.2"/>
    <row r="780" ht="12" customHeight="1" x14ac:dyDescent="0.2"/>
    <row r="781" ht="11.25" customHeight="1" x14ac:dyDescent="0.2"/>
    <row r="782" ht="11.25" customHeight="1" x14ac:dyDescent="0.2"/>
    <row r="783" ht="11.25" customHeight="1" x14ac:dyDescent="0.2"/>
    <row r="784" ht="11.25" customHeight="1" x14ac:dyDescent="0.2"/>
    <row r="785" ht="11.25" customHeight="1" x14ac:dyDescent="0.2"/>
    <row r="786" ht="11.25" customHeight="1" x14ac:dyDescent="0.2"/>
    <row r="787" ht="11.25" customHeight="1" x14ac:dyDescent="0.2"/>
    <row r="794" ht="12" customHeight="1" x14ac:dyDescent="0.2"/>
    <row r="795" ht="11.25" customHeight="1" x14ac:dyDescent="0.2"/>
    <row r="796" ht="11.25" customHeight="1" x14ac:dyDescent="0.2"/>
    <row r="797" ht="11.25" customHeight="1" x14ac:dyDescent="0.2"/>
    <row r="798" ht="10.5" customHeight="1" x14ac:dyDescent="0.2"/>
    <row r="799" ht="20.25" customHeight="1" x14ac:dyDescent="0.2"/>
    <row r="800" ht="7.5" customHeight="1" x14ac:dyDescent="0.2"/>
  </sheetData>
  <mergeCells count="356">
    <mergeCell ref="B120:C120"/>
    <mergeCell ref="E513:E515"/>
    <mergeCell ref="F513:F515"/>
    <mergeCell ref="E239:E241"/>
    <mergeCell ref="F239:F241"/>
    <mergeCell ref="D444:D446"/>
    <mergeCell ref="D421:D422"/>
    <mergeCell ref="F335:F336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F267:F269"/>
    <mergeCell ref="B133:C133"/>
    <mergeCell ref="B134:C134"/>
    <mergeCell ref="B135:C135"/>
    <mergeCell ref="B136:C136"/>
    <mergeCell ref="B137:C137"/>
    <mergeCell ref="G267:G269"/>
    <mergeCell ref="E490:E491"/>
    <mergeCell ref="F490:F491"/>
    <mergeCell ref="G490:G491"/>
    <mergeCell ref="E487:E489"/>
    <mergeCell ref="F487:F489"/>
    <mergeCell ref="G487:G489"/>
    <mergeCell ref="E447:E448"/>
    <mergeCell ref="F447:F448"/>
    <mergeCell ref="G447:G448"/>
    <mergeCell ref="E468:E469"/>
    <mergeCell ref="E444:E446"/>
    <mergeCell ref="F444:F446"/>
    <mergeCell ref="G444:G446"/>
    <mergeCell ref="E421:E422"/>
    <mergeCell ref="F421:F422"/>
    <mergeCell ref="G421:G422"/>
    <mergeCell ref="E335:E336"/>
    <mergeCell ref="E290:E292"/>
    <mergeCell ref="F290:F292"/>
    <mergeCell ref="G335:G336"/>
    <mergeCell ref="G293:G294"/>
    <mergeCell ref="E382:E384"/>
    <mergeCell ref="F382:F384"/>
    <mergeCell ref="G239:G241"/>
    <mergeCell ref="B91:G91"/>
    <mergeCell ref="B92:C92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21:C121"/>
    <mergeCell ref="B122:C122"/>
    <mergeCell ref="A691:A693"/>
    <mergeCell ref="B691:C693"/>
    <mergeCell ref="D691:D693"/>
    <mergeCell ref="E691:E693"/>
    <mergeCell ref="F691:F693"/>
    <mergeCell ref="G691:G693"/>
    <mergeCell ref="D671:D672"/>
    <mergeCell ref="D694:D695"/>
    <mergeCell ref="D447:D448"/>
    <mergeCell ref="D468:D469"/>
    <mergeCell ref="D490:D491"/>
    <mergeCell ref="D516:D517"/>
    <mergeCell ref="D544:D545"/>
    <mergeCell ref="D566:D567"/>
    <mergeCell ref="D587:D588"/>
    <mergeCell ref="D623:D624"/>
    <mergeCell ref="D644:D645"/>
    <mergeCell ref="D668:D670"/>
    <mergeCell ref="D513:D515"/>
    <mergeCell ref="D465:D467"/>
    <mergeCell ref="D487:D489"/>
    <mergeCell ref="F468:F469"/>
    <mergeCell ref="G468:G469"/>
    <mergeCell ref="D620:D622"/>
    <mergeCell ref="E620:E622"/>
    <mergeCell ref="F620:F622"/>
    <mergeCell ref="G620:G622"/>
    <mergeCell ref="A641:A643"/>
    <mergeCell ref="B641:C643"/>
    <mergeCell ref="D641:D643"/>
    <mergeCell ref="E641:E643"/>
    <mergeCell ref="E668:E670"/>
    <mergeCell ref="F668:F670"/>
    <mergeCell ref="G668:G670"/>
    <mergeCell ref="F641:F643"/>
    <mergeCell ref="G641:G643"/>
    <mergeCell ref="A620:A622"/>
    <mergeCell ref="B668:C670"/>
    <mergeCell ref="E587:E588"/>
    <mergeCell ref="F587:F588"/>
    <mergeCell ref="G587:G588"/>
    <mergeCell ref="E544:E545"/>
    <mergeCell ref="F544:F545"/>
    <mergeCell ref="G544:G545"/>
    <mergeCell ref="A563:A565"/>
    <mergeCell ref="B563:C565"/>
    <mergeCell ref="D563:D565"/>
    <mergeCell ref="E563:E565"/>
    <mergeCell ref="F563:F565"/>
    <mergeCell ref="G563:G565"/>
    <mergeCell ref="A584:A586"/>
    <mergeCell ref="B584:C586"/>
    <mergeCell ref="D584:D586"/>
    <mergeCell ref="E584:E586"/>
    <mergeCell ref="F584:F586"/>
    <mergeCell ref="G584:G586"/>
    <mergeCell ref="E566:E567"/>
    <mergeCell ref="F566:F567"/>
    <mergeCell ref="G566:G567"/>
    <mergeCell ref="G382:G384"/>
    <mergeCell ref="E418:E420"/>
    <mergeCell ref="F418:F420"/>
    <mergeCell ref="G418:G420"/>
    <mergeCell ref="G513:G515"/>
    <mergeCell ref="E465:E467"/>
    <mergeCell ref="F465:F467"/>
    <mergeCell ref="G465:G467"/>
    <mergeCell ref="G385:G386"/>
    <mergeCell ref="B41:C41"/>
    <mergeCell ref="B43:C43"/>
    <mergeCell ref="B46:C46"/>
    <mergeCell ref="B93:C93"/>
    <mergeCell ref="B94:C94"/>
    <mergeCell ref="B95:C95"/>
    <mergeCell ref="B96:C96"/>
    <mergeCell ref="B52:C52"/>
    <mergeCell ref="D541:D543"/>
    <mergeCell ref="D418:D420"/>
    <mergeCell ref="B53:C53"/>
    <mergeCell ref="B54:C54"/>
    <mergeCell ref="B55:C55"/>
    <mergeCell ref="B56:C56"/>
    <mergeCell ref="B57:C57"/>
    <mergeCell ref="B58:C58"/>
    <mergeCell ref="B59:C59"/>
    <mergeCell ref="B60:C60"/>
    <mergeCell ref="B90:G90"/>
    <mergeCell ref="B72:C72"/>
    <mergeCell ref="B73:C73"/>
    <mergeCell ref="B74:C74"/>
    <mergeCell ref="B75:C75"/>
    <mergeCell ref="B76:C76"/>
    <mergeCell ref="M213:Q213"/>
    <mergeCell ref="B42:C42"/>
    <mergeCell ref="B44:C44"/>
    <mergeCell ref="B45:C45"/>
    <mergeCell ref="B47:C47"/>
    <mergeCell ref="B48:C48"/>
    <mergeCell ref="B49:C49"/>
    <mergeCell ref="B50:C50"/>
    <mergeCell ref="B51:C51"/>
    <mergeCell ref="B77:C77"/>
    <mergeCell ref="B89:G89"/>
    <mergeCell ref="B106:C106"/>
    <mergeCell ref="B107:C107"/>
    <mergeCell ref="B108:C108"/>
    <mergeCell ref="B109:C109"/>
    <mergeCell ref="B110:C110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37:C37"/>
    <mergeCell ref="B38:C38"/>
    <mergeCell ref="B39:C39"/>
    <mergeCell ref="B40:C40"/>
    <mergeCell ref="B12:C12"/>
    <mergeCell ref="B13:C13"/>
    <mergeCell ref="B14:C14"/>
    <mergeCell ref="B15:C15"/>
    <mergeCell ref="B16:C16"/>
    <mergeCell ref="B17:C17"/>
    <mergeCell ref="B18:C18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:E3"/>
    <mergeCell ref="B4:C4"/>
    <mergeCell ref="B5:C5"/>
    <mergeCell ref="B6:C6"/>
    <mergeCell ref="B7:C7"/>
    <mergeCell ref="B8:C8"/>
    <mergeCell ref="B9:C9"/>
    <mergeCell ref="B10:C10"/>
    <mergeCell ref="B11:C11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2:C152"/>
    <mergeCell ref="B154:C154"/>
    <mergeCell ref="B156:C156"/>
    <mergeCell ref="B157:C157"/>
    <mergeCell ref="B158:C158"/>
    <mergeCell ref="B151:C151"/>
    <mergeCell ref="B155:C155"/>
    <mergeCell ref="B159:C159"/>
    <mergeCell ref="B160:C160"/>
    <mergeCell ref="B161:C161"/>
    <mergeCell ref="B162:C162"/>
    <mergeCell ref="B163:C163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7:C177"/>
    <mergeCell ref="E385:E386"/>
    <mergeCell ref="F385:F386"/>
    <mergeCell ref="B180:C180"/>
    <mergeCell ref="B181:C181"/>
    <mergeCell ref="B182:C182"/>
    <mergeCell ref="B183:C183"/>
    <mergeCell ref="E207:E209"/>
    <mergeCell ref="F207:F209"/>
    <mergeCell ref="D270:D271"/>
    <mergeCell ref="E270:E271"/>
    <mergeCell ref="F270:F271"/>
    <mergeCell ref="D332:D334"/>
    <mergeCell ref="E332:E334"/>
    <mergeCell ref="F332:F334"/>
    <mergeCell ref="D335:D336"/>
    <mergeCell ref="B382:C384"/>
    <mergeCell ref="D382:D384"/>
    <mergeCell ref="D385:D386"/>
    <mergeCell ref="B186:C186"/>
    <mergeCell ref="B187:C187"/>
    <mergeCell ref="B188:C188"/>
    <mergeCell ref="B236:C238"/>
    <mergeCell ref="B189:C189"/>
    <mergeCell ref="B190:C190"/>
    <mergeCell ref="B191:C191"/>
    <mergeCell ref="D239:D241"/>
    <mergeCell ref="D267:D269"/>
    <mergeCell ref="D236:D238"/>
    <mergeCell ref="D210:D211"/>
    <mergeCell ref="B207:C209"/>
    <mergeCell ref="A236:A238"/>
    <mergeCell ref="A267:A269"/>
    <mergeCell ref="B267:C269"/>
    <mergeCell ref="A332:A334"/>
    <mergeCell ref="B332:C334"/>
    <mergeCell ref="D293:D294"/>
    <mergeCell ref="E293:E294"/>
    <mergeCell ref="F293:F294"/>
    <mergeCell ref="C204:E204"/>
    <mergeCell ref="D290:D292"/>
    <mergeCell ref="E236:E238"/>
    <mergeCell ref="F236:F238"/>
    <mergeCell ref="A207:A209"/>
    <mergeCell ref="A290:A292"/>
    <mergeCell ref="B290:C292"/>
    <mergeCell ref="E267:E269"/>
    <mergeCell ref="A487:A489"/>
    <mergeCell ref="B487:C489"/>
    <mergeCell ref="A541:A543"/>
    <mergeCell ref="A382:A384"/>
    <mergeCell ref="A444:A446"/>
    <mergeCell ref="B444:C446"/>
    <mergeCell ref="B620:C622"/>
    <mergeCell ref="B541:C543"/>
    <mergeCell ref="G694:G695"/>
    <mergeCell ref="E623:E624"/>
    <mergeCell ref="F623:F624"/>
    <mergeCell ref="G623:G624"/>
    <mergeCell ref="E644:E645"/>
    <mergeCell ref="F644:F645"/>
    <mergeCell ref="G644:G645"/>
    <mergeCell ref="E671:E672"/>
    <mergeCell ref="F671:F672"/>
    <mergeCell ref="G671:G672"/>
    <mergeCell ref="E541:E543"/>
    <mergeCell ref="F541:F543"/>
    <mergeCell ref="G541:G543"/>
    <mergeCell ref="E516:E517"/>
    <mergeCell ref="F516:F517"/>
    <mergeCell ref="G516:G517"/>
    <mergeCell ref="B184:C184"/>
    <mergeCell ref="B185:C185"/>
    <mergeCell ref="A418:A420"/>
    <mergeCell ref="B418:C420"/>
    <mergeCell ref="A465:A467"/>
    <mergeCell ref="B465:C467"/>
    <mergeCell ref="B105:C105"/>
    <mergeCell ref="E694:E695"/>
    <mergeCell ref="F694:F695"/>
    <mergeCell ref="B178:G178"/>
    <mergeCell ref="B179:C179"/>
    <mergeCell ref="C201:E201"/>
    <mergeCell ref="G207:G209"/>
    <mergeCell ref="E210:E211"/>
    <mergeCell ref="F210:F211"/>
    <mergeCell ref="G210:G211"/>
    <mergeCell ref="G236:G238"/>
    <mergeCell ref="D207:D209"/>
    <mergeCell ref="G290:G292"/>
    <mergeCell ref="G270:G271"/>
    <mergeCell ref="G332:G334"/>
    <mergeCell ref="A513:A515"/>
    <mergeCell ref="B513:C515"/>
    <mergeCell ref="A668:A670"/>
  </mergeCells>
  <pageMargins left="0.23622047244094491" right="0.23622047244094491" top="0.74803149606299213" bottom="0.74803149606299213" header="0.31496062992125984" footer="0.31496062992125984"/>
  <pageSetup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Olja</cp:lastModifiedBy>
  <cp:lastPrinted>2022-05-31T08:16:44Z</cp:lastPrinted>
  <dcterms:created xsi:type="dcterms:W3CDTF">2018-05-25T07:23:59Z</dcterms:created>
  <dcterms:modified xsi:type="dcterms:W3CDTF">2022-08-15T09:24:52Z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01EB4A6A931FC7BF4C408A955D6593690EB1F48BE03DF2937FA41A2FD7D9FAA1A534D4D31125D54E705C63804222068C749BE0E3364B44A1BE2E03609AF559748A68582E37886D7C68C5A47EFFE3854BFADB66D5526A6857D44E4A46F116BB3B6EE6A0E796373EEC497EA56EAC892A9B9A440B1582EEA85B53E8E5627A0AF18</vt:lpwstr>
  </property>
  <property fmtid="{D5CDD505-2E9C-101B-9397-08002B2CF9AE}" pid="3" name="Business Objects Context Information1">
    <vt:lpwstr>A2008E3E40EB343879B063C4566D28211DF739BCECE02695913171FFFE08DC1562176F07457ED6E29EBDE2DE45D187C6CF480BFDD24F01A7FBBFC6C01E22502B85AE6B8DB8DED63750B153FB35BFCAFC4BAA672FACC97EAE2EB75A5C26E735BC428E7FFD4FDCA3C140A56585A73BAE441671FBD0FBC8E13D9C5EB8E1D2FEECA</vt:lpwstr>
  </property>
  <property fmtid="{D5CDD505-2E9C-101B-9397-08002B2CF9AE}" pid="4" name="Business Objects Context Information2">
    <vt:lpwstr>047EEA82A1B8070658C9666B75190E3AB68AC9248732EFCBE883E28285E65AF7CA84247205417B1765B022A1FD7C64696F25F88A52A9B2BAA65CAEE91D8CCA0B851BF5EC15BAF9C6284342CD133FEE870D3A095BE2F55A69EF64A98B015CC3154D4CF1CE53B50A542BC741F85798E62ABCB001E47E04218DF5731C4B5E52FC0</vt:lpwstr>
  </property>
  <property fmtid="{D5CDD505-2E9C-101B-9397-08002B2CF9AE}" pid="5" name="Business Objects Context Information3">
    <vt:lpwstr>3977408FCA5F76E55F036FF5E1373A4142CE309A12C24C9E9CDBA7AE3E7E53CB4C4C7EDDA5CD4902DA9D3F37EE5209836397D0D2D69F09DE2C7D6F531A452DCF5EDAE4D3DCA24643762B7E35C4416099C828E5D4C3B1B430A9426FA56C1A88A2DC82A750DE04911368D69326FB00249AD5A807CE6DA4E3BA091B57064F3DA4E</vt:lpwstr>
  </property>
  <property fmtid="{D5CDD505-2E9C-101B-9397-08002B2CF9AE}" pid="6" name="Business Objects Context Information4">
    <vt:lpwstr>04CB16986F06E58B550AE37870E3A5481B36D5BC9C20D078EC872C4CEEFE6616D4A970FCBCD66766EC291D296AD2B1331987331513F0654E3296473666A36493B52087CF3189E71BE3274566E22A2F33690153B2A935B56F30AC6F62383C21E307A8E1DA6524E3FA01EBAFE8B9FD84CB1E44D0315E3752FB2C1E01DB492D0E4</vt:lpwstr>
  </property>
  <property fmtid="{D5CDD505-2E9C-101B-9397-08002B2CF9AE}" pid="7" name="Business Objects Context Information5">
    <vt:lpwstr>D236541EDC01D98E3D0B68EDB4CAD5D941BE4AB1C176ED2897BA598C027B803D86D85D93544CD082433712C74203742364FB2189B5DAD73D675655D4C7F329EC2C86ADB1EE86E8954E65F2B63CF43E6527FFF23315FEDDDD6147627E7B56BDE4F513441AE68FD2A46F573E312754F5D713607B30B1480DDA6A2C73083D54907</vt:lpwstr>
  </property>
  <property fmtid="{D5CDD505-2E9C-101B-9397-08002B2CF9AE}" pid="8" name="Business Objects Context Information6">
    <vt:lpwstr>A06E285E0B3C9FAA956C27F8E7D927E34A7857F2208AEA87A9FA41396BF28679E0922D12E16B14381D13156E433366956BF913B4888751E4E6393C087E15E6B7621D035AEF3E779885F307F3BE0A6E6A703C2FFD03296F221FC2EC5D675A99A997FC353352214092A79E049E53EF26FC5D7AB34F955AB13C697AC6B7E3D21DD</vt:lpwstr>
  </property>
  <property fmtid="{D5CDD505-2E9C-101B-9397-08002B2CF9AE}" pid="9" name="Business Objects Context Information7">
    <vt:lpwstr>9F39DAD6E</vt:lpwstr>
  </property>
</Properties>
</file>